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mc:AlternateContent xmlns:mc="http://schemas.openxmlformats.org/markup-compatibility/2006">
    <mc:Choice Requires="x15">
      <x15ac:absPath xmlns:x15ac="http://schemas.microsoft.com/office/spreadsheetml/2010/11/ac" url="C:\Users\Računovodstvo\Desktop\Polugodišnji fin.izvještaj 06-2026\"/>
    </mc:Choice>
  </mc:AlternateContent>
  <xr:revisionPtr revIDLastSave="0" documentId="13_ncr:1_{5DF7BB9A-40F0-4DA4-B6C6-730D1E223A4D}" xr6:coauthVersionLast="47" xr6:coauthVersionMax="47" xr10:uidLastSave="{00000000-0000-0000-0000-000000000000}"/>
  <bookViews>
    <workbookView xWindow="165" yWindow="150" windowWidth="28635" windowHeight="1545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c r="F338" i="9"/>
  <c r="F337" i="9"/>
  <c r="F336" i="9"/>
  <c r="F335" i="9"/>
  <c r="H334" i="9"/>
  <c r="G334" i="9"/>
  <c r="F334" i="9"/>
  <c r="E334" i="9"/>
  <c r="B334" i="9"/>
  <c r="F333" i="9"/>
  <c r="H332" i="9"/>
  <c r="G332" i="9"/>
  <c r="F332" i="9"/>
  <c r="E332" i="9"/>
  <c r="B332" i="9"/>
  <c r="H331" i="9"/>
  <c r="G331" i="9"/>
  <c r="F331" i="9"/>
  <c r="E331" i="9"/>
  <c r="B331" i="9"/>
  <c r="H330" i="9"/>
  <c r="G330" i="9"/>
  <c r="F330" i="9"/>
  <c r="E330" i="9"/>
  <c r="B330" i="9"/>
  <c r="H329" i="9"/>
  <c r="G329" i="9"/>
  <c r="F329" i="9"/>
  <c r="E329" i="9"/>
  <c r="B329" i="9"/>
  <c r="H328" i="9"/>
  <c r="G328" i="9"/>
  <c r="E328" i="9" s="1"/>
  <c r="F328" i="9"/>
  <c r="H327" i="9"/>
  <c r="G327" i="9"/>
  <c r="F327" i="9"/>
  <c r="E327" i="9"/>
  <c r="B327" i="9"/>
  <c r="H326" i="9"/>
  <c r="G326" i="9"/>
  <c r="F326" i="9"/>
  <c r="E326" i="9"/>
  <c r="B326" i="9" s="1"/>
  <c r="H325" i="9"/>
  <c r="G325" i="9"/>
  <c r="E325" i="9" s="1"/>
  <c r="F325" i="9"/>
  <c r="H324" i="9"/>
  <c r="G324" i="9"/>
  <c r="F324" i="9"/>
  <c r="E324" i="9"/>
  <c r="B324" i="9"/>
  <c r="H323" i="9"/>
  <c r="G323" i="9"/>
  <c r="E323" i="9" s="1"/>
  <c r="F323" i="9"/>
  <c r="H322" i="9"/>
  <c r="G322" i="9"/>
  <c r="F322" i="9"/>
  <c r="E322" i="9"/>
  <c r="B322" i="9"/>
  <c r="H321" i="9"/>
  <c r="G321" i="9"/>
  <c r="E321" i="9" s="1"/>
  <c r="F321" i="9"/>
  <c r="H320" i="9"/>
  <c r="G320" i="9"/>
  <c r="F320" i="9"/>
  <c r="E320" i="9"/>
  <c r="B320" i="9"/>
  <c r="H319" i="9"/>
  <c r="G319" i="9"/>
  <c r="F319" i="9"/>
  <c r="E319" i="9"/>
  <c r="B319" i="9" s="1"/>
  <c r="H318" i="9"/>
  <c r="G318" i="9"/>
  <c r="F318" i="9"/>
  <c r="E318" i="9"/>
  <c r="B318" i="9"/>
  <c r="H317" i="9"/>
  <c r="G317" i="9"/>
  <c r="F317" i="9"/>
  <c r="E317" i="9"/>
  <c r="B317" i="9"/>
  <c r="H316" i="9"/>
  <c r="G316" i="9"/>
  <c r="F316" i="9"/>
  <c r="E316" i="9"/>
  <c r="B316" i="9"/>
  <c r="F315" i="9"/>
  <c r="F314" i="9"/>
  <c r="F313" i="9"/>
  <c r="H312" i="9"/>
  <c r="G312" i="9"/>
  <c r="F312" i="9"/>
  <c r="E312" i="9"/>
  <c r="B312" i="9"/>
  <c r="H311" i="9"/>
  <c r="G311" i="9"/>
  <c r="E311" i="9" s="1"/>
  <c r="F311" i="9"/>
  <c r="H310" i="9"/>
  <c r="G310" i="9"/>
  <c r="E310" i="9" s="1"/>
  <c r="F310" i="9"/>
  <c r="F309" i="9"/>
  <c r="F308" i="9"/>
  <c r="H307" i="9"/>
  <c r="G307" i="9"/>
  <c r="E307" i="9" s="1"/>
  <c r="F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H36" i="9"/>
  <c r="G36" i="9"/>
  <c r="E36" i="9" s="1"/>
  <c r="F36" i="9"/>
  <c r="H35" i="9"/>
  <c r="G35" i="9"/>
  <c r="F35" i="9"/>
  <c r="E35" i="9"/>
  <c r="B35" i="9"/>
  <c r="H34" i="9"/>
  <c r="G34" i="9"/>
  <c r="F34" i="9"/>
  <c r="E34" i="9"/>
  <c r="B34" i="9"/>
  <c r="H33" i="9"/>
  <c r="G33" i="9"/>
  <c r="F33" i="9"/>
  <c r="E33" i="9"/>
  <c r="B33" i="9"/>
  <c r="H32" i="9"/>
  <c r="G32" i="9"/>
  <c r="F32" i="9"/>
  <c r="E32" i="9"/>
  <c r="B32" i="9"/>
  <c r="H31" i="9"/>
  <c r="G31" i="9"/>
  <c r="E31" i="9" s="1"/>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D251" i="5"/>
  <c r="F251" i="5" s="1"/>
  <c r="E250" i="5"/>
  <c r="D250" i="5"/>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D218" i="5"/>
  <c r="F217" i="5"/>
  <c r="F216" i="5"/>
  <c r="F215" i="5"/>
  <c r="F214" i="5"/>
  <c r="F213" i="5"/>
  <c r="F212" i="5"/>
  <c r="F211" i="5"/>
  <c r="E210" i="5"/>
  <c r="D210" i="5"/>
  <c r="F210" i="5" s="1"/>
  <c r="F209" i="5"/>
  <c r="F208" i="5"/>
  <c r="F207" i="5"/>
  <c r="F206" i="5"/>
  <c r="F205" i="5"/>
  <c r="F204" i="5"/>
  <c r="E203" i="5"/>
  <c r="D203" i="5"/>
  <c r="F203" i="5" s="1"/>
  <c r="E202" i="5"/>
  <c r="H337" i="9" s="1"/>
  <c r="D202"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E177" i="5"/>
  <c r="H335" i="9" s="1"/>
  <c r="D177" i="5"/>
  <c r="E176" i="5"/>
  <c r="D176" i="5"/>
  <c r="F176" i="5" s="1"/>
  <c r="E175" i="5"/>
  <c r="D175" i="5"/>
  <c r="F175" i="5"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641" i="1"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1"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C1537" i="1"/>
  <c r="D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B31" i="9" l="1"/>
  <c r="B36" i="9"/>
  <c r="E37" i="9"/>
  <c r="B37" i="9" s="1"/>
  <c r="B236" i="9"/>
  <c r="E294" i="9"/>
  <c r="B294" i="9" s="1"/>
  <c r="B307" i="9"/>
  <c r="B310" i="9"/>
  <c r="B311" i="9"/>
  <c r="B321" i="9"/>
  <c r="B323" i="9"/>
  <c r="B325" i="9"/>
  <c r="B328" i="9"/>
  <c r="D421" i="1"/>
  <c r="H421" i="1" s="1"/>
  <c r="H2" i="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7" i="1"/>
  <c r="G1517"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7" i="1"/>
  <c r="G1537" i="1"/>
  <c r="H1538" i="1"/>
  <c r="G1538" i="1"/>
  <c r="H1539" i="1"/>
  <c r="G1539" i="1"/>
  <c r="J1540" i="1"/>
  <c r="H1540" i="1"/>
  <c r="G1540" i="1"/>
  <c r="I1540" i="1" s="1"/>
  <c r="J1541" i="1"/>
  <c r="H1541" i="1"/>
  <c r="G1541" i="1"/>
  <c r="I1541" i="1" s="1"/>
  <c r="J1542" i="1"/>
  <c r="H1542" i="1"/>
  <c r="G1542" i="1"/>
  <c r="I1542" i="1" s="1"/>
  <c r="J1543" i="1"/>
  <c r="H1543" i="1"/>
  <c r="G1543" i="1"/>
  <c r="I1543" i="1" s="1"/>
  <c r="J1544" i="1"/>
  <c r="H1544" i="1"/>
  <c r="G1544" i="1"/>
  <c r="I1544" i="1" s="1"/>
  <c r="J1545" i="1"/>
  <c r="H1545" i="1"/>
  <c r="G1545" i="1"/>
  <c r="I1545" i="1" s="1"/>
  <c r="J1546" i="1"/>
  <c r="H1546" i="1"/>
  <c r="G1546" i="1"/>
  <c r="J1547" i="1"/>
  <c r="H1547" i="1"/>
  <c r="G1547" i="1"/>
  <c r="I1547" i="1" s="1"/>
  <c r="J1548" i="1"/>
  <c r="H1548" i="1"/>
  <c r="G1548" i="1"/>
  <c r="I1548" i="1" s="1"/>
  <c r="J1549" i="1"/>
  <c r="H1549" i="1"/>
  <c r="G1549" i="1"/>
  <c r="I1549" i="1" s="1"/>
  <c r="J1550" i="1"/>
  <c r="H1550" i="1"/>
  <c r="G1550" i="1"/>
  <c r="I1550" i="1" s="1"/>
  <c r="J1551" i="1"/>
  <c r="H1551" i="1"/>
  <c r="G1551" i="1"/>
  <c r="I1551" i="1" s="1"/>
  <c r="J1552" i="1"/>
  <c r="H1552" i="1"/>
  <c r="G1552" i="1"/>
  <c r="I1552" i="1" s="1"/>
  <c r="J1553" i="1"/>
  <c r="H1553" i="1"/>
  <c r="G1553" i="1"/>
  <c r="I1553" i="1" s="1"/>
  <c r="H1554" i="1"/>
  <c r="G1554" i="1"/>
  <c r="H1555" i="1"/>
  <c r="G1555" i="1"/>
  <c r="J1556" i="1"/>
  <c r="H1556" i="1"/>
  <c r="G1556" i="1"/>
  <c r="I1556" i="1" s="1"/>
  <c r="J1557" i="1"/>
  <c r="H1557" i="1"/>
  <c r="G1557" i="1"/>
  <c r="I1557" i="1" s="1"/>
  <c r="J1558" i="1"/>
  <c r="H1558" i="1"/>
  <c r="G1558" i="1"/>
  <c r="I1558" i="1" s="1"/>
  <c r="J1559" i="1"/>
  <c r="H1559" i="1"/>
  <c r="G1559" i="1"/>
  <c r="I1559" i="1" s="1"/>
  <c r="J1560" i="1"/>
  <c r="H1560" i="1"/>
  <c r="G1560" i="1"/>
  <c r="I1560" i="1" s="1"/>
  <c r="J1561" i="1"/>
  <c r="H1561" i="1"/>
  <c r="G1561" i="1"/>
  <c r="I1561" i="1" s="1"/>
  <c r="H1562" i="1"/>
  <c r="G1562" i="1"/>
  <c r="J1563" i="1"/>
  <c r="H1563" i="1"/>
  <c r="G1563" i="1"/>
  <c r="I1563" i="1" s="1"/>
  <c r="J1564" i="1"/>
  <c r="H1564" i="1"/>
  <c r="G1564" i="1"/>
  <c r="I1564" i="1" s="1"/>
  <c r="J1565" i="1"/>
  <c r="H1565" i="1"/>
  <c r="G1565" i="1"/>
  <c r="I1565" i="1" s="1"/>
  <c r="J1566" i="1"/>
  <c r="H1566" i="1"/>
  <c r="G1566" i="1"/>
  <c r="I1566" i="1" s="1"/>
  <c r="J1567" i="1"/>
  <c r="H1567" i="1"/>
  <c r="G1567" i="1"/>
  <c r="I1567" i="1" s="1"/>
  <c r="J1568" i="1"/>
  <c r="H1568" i="1"/>
  <c r="G1568" i="1"/>
  <c r="I1568" i="1" s="1"/>
  <c r="J1569" i="1"/>
  <c r="H1569" i="1"/>
  <c r="G1569" i="1"/>
  <c r="I1569" i="1" s="1"/>
  <c r="H1570" i="1"/>
  <c r="G1570" i="1"/>
  <c r="H1571" i="1"/>
  <c r="G1571" i="1"/>
  <c r="J1572" i="1"/>
  <c r="H1572" i="1"/>
  <c r="G1572" i="1"/>
  <c r="I1572" i="1" s="1"/>
  <c r="J1573" i="1"/>
  <c r="H1573" i="1"/>
  <c r="G1573" i="1"/>
  <c r="I1573" i="1" s="1"/>
  <c r="J1574" i="1"/>
  <c r="H1574" i="1"/>
  <c r="G1574" i="1"/>
  <c r="I1574" i="1" s="1"/>
  <c r="J1575" i="1"/>
  <c r="H1575" i="1"/>
  <c r="G1575" i="1"/>
  <c r="I1575" i="1" s="1"/>
  <c r="H1576" i="1"/>
  <c r="G1576" i="1"/>
  <c r="J1577" i="1"/>
  <c r="H1577" i="1"/>
  <c r="G1577" i="1"/>
  <c r="I1577" i="1" s="1"/>
  <c r="J1578" i="1"/>
  <c r="H1578" i="1"/>
  <c r="G1578" i="1"/>
  <c r="I1578" i="1" s="1"/>
  <c r="J1579" i="1"/>
  <c r="H1579" i="1"/>
  <c r="G1579" i="1"/>
  <c r="I1579" i="1" s="1"/>
  <c r="J1580" i="1"/>
  <c r="H1580" i="1"/>
  <c r="G1580" i="1"/>
  <c r="I1580" i="1" s="1"/>
  <c r="H1581" i="1"/>
  <c r="G1581" i="1"/>
  <c r="H1582" i="1"/>
  <c r="G1582" i="1"/>
  <c r="H1583" i="1"/>
  <c r="G1583" i="1"/>
  <c r="H1584" i="1"/>
  <c r="G1584" i="1"/>
  <c r="H1585" i="1"/>
  <c r="G1585" i="1"/>
  <c r="H1586" i="1"/>
  <c r="G1586" i="1"/>
  <c r="H1587" i="1"/>
  <c r="G1587" i="1"/>
  <c r="H1588" i="1"/>
  <c r="G1588" i="1"/>
  <c r="H1589" i="1"/>
  <c r="G1589" i="1"/>
  <c r="H1590" i="1"/>
  <c r="G1590" i="1"/>
  <c r="H1591" i="1"/>
  <c r="G1591" i="1"/>
  <c r="H1592" i="1"/>
  <c r="G1592" i="1"/>
  <c r="H1593" i="1"/>
  <c r="G1593" i="1"/>
  <c r="H1594" i="1"/>
  <c r="G1594" i="1"/>
  <c r="H1595" i="1"/>
  <c r="G1595" i="1"/>
  <c r="H1596" i="1"/>
  <c r="G1596" i="1"/>
  <c r="H1597" i="1"/>
  <c r="G1597" i="1"/>
  <c r="H1598" i="1"/>
  <c r="G1598" i="1"/>
  <c r="H1599" i="1"/>
  <c r="G1599" i="1"/>
  <c r="H1600" i="1"/>
  <c r="G1600" i="1"/>
  <c r="H1601" i="1"/>
  <c r="G1601" i="1"/>
  <c r="H1602" i="1"/>
  <c r="G1602" i="1"/>
  <c r="H1603" i="1"/>
  <c r="G1603" i="1"/>
  <c r="H1604" i="1"/>
  <c r="G1604" i="1"/>
  <c r="H1605" i="1"/>
  <c r="G1605" i="1"/>
  <c r="H1606" i="1"/>
  <c r="G1606" i="1"/>
  <c r="H1607" i="1"/>
  <c r="G1607" i="1"/>
  <c r="H1608" i="1"/>
  <c r="G1608" i="1"/>
  <c r="H1609" i="1"/>
  <c r="G1609" i="1"/>
  <c r="H1610" i="1"/>
  <c r="G1610" i="1"/>
  <c r="H1611" i="1"/>
  <c r="G1611" i="1"/>
  <c r="H1612" i="1"/>
  <c r="G1612" i="1"/>
  <c r="H1613" i="1"/>
  <c r="G1613" i="1"/>
  <c r="H1614" i="1"/>
  <c r="G1614" i="1"/>
  <c r="H1615" i="1"/>
  <c r="G1615" i="1"/>
  <c r="H1616" i="1"/>
  <c r="G1616" i="1"/>
  <c r="H1617" i="1"/>
  <c r="G1617" i="1"/>
  <c r="H1618" i="1"/>
  <c r="G1618" i="1"/>
  <c r="H1619" i="1"/>
  <c r="G1619" i="1"/>
  <c r="H1621" i="1"/>
  <c r="G1621" i="1"/>
  <c r="H1622" i="1"/>
  <c r="G1622" i="1"/>
  <c r="H1623" i="1"/>
  <c r="G1623" i="1"/>
  <c r="H1624" i="1"/>
  <c r="G1624" i="1"/>
  <c r="H1625" i="1"/>
  <c r="G1625" i="1"/>
  <c r="H1626" i="1"/>
  <c r="G1626" i="1"/>
  <c r="H1627" i="1"/>
  <c r="G1627" i="1"/>
  <c r="H1628" i="1"/>
  <c r="G1628" i="1"/>
  <c r="H1629" i="1"/>
  <c r="G1629" i="1"/>
  <c r="H1630" i="1"/>
  <c r="G1630" i="1"/>
  <c r="H1631" i="1"/>
  <c r="G1631" i="1"/>
  <c r="H1632" i="1"/>
  <c r="G1632" i="1"/>
  <c r="H1633" i="1"/>
  <c r="G1633" i="1"/>
  <c r="H1634" i="1"/>
  <c r="G1634" i="1"/>
  <c r="H1635" i="1"/>
  <c r="G1635" i="1"/>
  <c r="H1636" i="1"/>
  <c r="G1636" i="1"/>
  <c r="H1637" i="1"/>
  <c r="G1637" i="1"/>
  <c r="H1638" i="1"/>
  <c r="G1638" i="1"/>
  <c r="H1639" i="1"/>
  <c r="G1639" i="1"/>
  <c r="H1640" i="1"/>
  <c r="G1640" i="1"/>
  <c r="H1641" i="1"/>
  <c r="G1641" i="1"/>
  <c r="H1642" i="1"/>
  <c r="G1642" i="1"/>
  <c r="H1643" i="1"/>
  <c r="G1643" i="1"/>
  <c r="H1644" i="1"/>
  <c r="G1644" i="1"/>
  <c r="H1645" i="1"/>
  <c r="G1645" i="1"/>
  <c r="H1646" i="1"/>
  <c r="G1646" i="1"/>
  <c r="H1647" i="1"/>
  <c r="G1647" i="1"/>
  <c r="H1648" i="1"/>
  <c r="G1648" i="1"/>
  <c r="H1649" i="1"/>
  <c r="G1649" i="1"/>
  <c r="H1650" i="1"/>
  <c r="G1650" i="1"/>
  <c r="H1651" i="1"/>
  <c r="G1651" i="1"/>
  <c r="H1652" i="1"/>
  <c r="G1652" i="1"/>
  <c r="H1653" i="1"/>
  <c r="G1653" i="1"/>
  <c r="H1654" i="1"/>
  <c r="G1654" i="1"/>
  <c r="H1655" i="1"/>
  <c r="G1655" i="1"/>
  <c r="H1656" i="1"/>
  <c r="G1656" i="1"/>
  <c r="H1657" i="1"/>
  <c r="G1657" i="1"/>
  <c r="H1658" i="1"/>
  <c r="G1658" i="1"/>
  <c r="H1659" i="1"/>
  <c r="G1659" i="1"/>
  <c r="H1660" i="1"/>
  <c r="G1660" i="1"/>
  <c r="H1661" i="1"/>
  <c r="G1661" i="1"/>
  <c r="H1662" i="1"/>
  <c r="G1662" i="1"/>
  <c r="H1663" i="1"/>
  <c r="G1663" i="1"/>
  <c r="H1664" i="1"/>
  <c r="G1664" i="1"/>
  <c r="H1665" i="1"/>
  <c r="G1665" i="1"/>
  <c r="H1666" i="1"/>
  <c r="G1666" i="1"/>
  <c r="H1667" i="1"/>
  <c r="G1667" i="1"/>
  <c r="H1668" i="1"/>
  <c r="G1668" i="1"/>
  <c r="H1669" i="1"/>
  <c r="G1669" i="1"/>
  <c r="H1670" i="1"/>
  <c r="G1670" i="1"/>
  <c r="H1671" i="1"/>
  <c r="G1671" i="1"/>
  <c r="H1672" i="1"/>
  <c r="G1672" i="1"/>
  <c r="H1673" i="1"/>
  <c r="G1673" i="1"/>
  <c r="H1674" i="1"/>
  <c r="G1674" i="1"/>
  <c r="H1675" i="1"/>
  <c r="G1675" i="1"/>
  <c r="H1676" i="1"/>
  <c r="G1676" i="1"/>
  <c r="H1677" i="1"/>
  <c r="G1677" i="1"/>
  <c r="H1678" i="1"/>
  <c r="G1678" i="1"/>
  <c r="H1679" i="1"/>
  <c r="G1679" i="1"/>
  <c r="H1680" i="1"/>
  <c r="G1680" i="1"/>
  <c r="H1681" i="1"/>
  <c r="G1681" i="1"/>
  <c r="H1682" i="1"/>
  <c r="G1682" i="1"/>
  <c r="H1683" i="1"/>
  <c r="G1683" i="1"/>
  <c r="H1684" i="1"/>
  <c r="G1684" i="1"/>
  <c r="H1685" i="1"/>
  <c r="G1685"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3" i="9"/>
  <c r="E313" i="9" s="1"/>
  <c r="B313" i="9" s="1"/>
  <c r="F89" i="5"/>
  <c r="G315" i="9"/>
  <c r="G314" i="9"/>
  <c r="F150" i="5"/>
  <c r="H315" i="9"/>
  <c r="H314" i="9"/>
  <c r="G335" i="9"/>
  <c r="E335" i="9" s="1"/>
  <c r="B335" i="9" s="1"/>
  <c r="F177" i="5"/>
  <c r="G336" i="9"/>
  <c r="E336" i="9" s="1"/>
  <c r="B336" i="9" s="1"/>
  <c r="F196" i="5"/>
  <c r="G337" i="9"/>
  <c r="E337" i="9" s="1"/>
  <c r="B337" i="9" s="1"/>
  <c r="F202" i="5"/>
  <c r="G338" i="9"/>
  <c r="E338" i="9" s="1"/>
  <c r="B338" i="9" s="1"/>
  <c r="F218" i="5"/>
  <c r="D141" i="6"/>
  <c r="F5" i="6"/>
  <c r="B345" i="9"/>
  <c r="E344" i="9"/>
  <c r="I10" i="3" s="1"/>
  <c r="D44" i="8"/>
  <c r="H20" i="9"/>
  <c r="H19" i="9"/>
  <c r="E19" i="9" s="1"/>
  <c r="B19" i="9" s="1"/>
  <c r="H309" i="9"/>
  <c r="G309" i="9"/>
  <c r="E309" i="9" s="1"/>
  <c r="B309" i="9" s="1"/>
  <c r="H308" i="9"/>
  <c r="G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K1480" i="9" l="1"/>
  <c r="G343" i="9"/>
  <c r="E343" i="9" s="1"/>
  <c r="B343" i="9" s="1"/>
  <c r="I39" i="3"/>
  <c r="C1620" i="1"/>
  <c r="G342" i="9"/>
  <c r="E342" i="9" s="1"/>
  <c r="F141" i="6"/>
  <c r="H31" i="3"/>
  <c r="C1536" i="1"/>
  <c r="G347" i="9"/>
  <c r="E347" i="9" s="1"/>
  <c r="E314" i="9"/>
  <c r="B314" i="9" s="1"/>
  <c r="E315" i="9"/>
  <c r="B315"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3" i="9" l="1"/>
  <c r="G333" i="9"/>
  <c r="E333"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7" i="9"/>
  <c r="E346" i="9"/>
  <c r="H1536" i="1"/>
  <c r="G1536" i="1"/>
  <c r="H9" i="3"/>
  <c r="B342" i="9"/>
  <c r="E341" i="9"/>
  <c r="H1620" i="1"/>
  <c r="G1620" i="1"/>
  <c r="H11" i="3"/>
  <c r="N3" i="9" l="1"/>
  <c r="I11" i="3"/>
  <c r="K3" i="9"/>
  <c r="I9" i="3"/>
  <c r="E650" i="4"/>
  <c r="D640" i="1"/>
  <c r="H418" i="1"/>
  <c r="G418" i="1"/>
  <c r="F425" i="4"/>
  <c r="C420" i="1"/>
  <c r="D646" i="4"/>
  <c r="F644" i="4"/>
  <c r="C638" i="1"/>
  <c r="D645" i="4"/>
  <c r="H297" i="1"/>
  <c r="G297" i="1"/>
  <c r="H296" i="1"/>
  <c r="G296" i="1"/>
  <c r="E649" i="4"/>
  <c r="D639" i="1"/>
  <c r="H637" i="1"/>
  <c r="G637" i="1"/>
  <c r="H419" i="1"/>
  <c r="G419" i="1"/>
  <c r="B333" i="9"/>
  <c r="E298" i="9"/>
  <c r="I8" i="3" s="1"/>
  <c r="I19" i="3" l="1"/>
  <c r="D643" i="1"/>
  <c r="D649" i="4"/>
  <c r="F645" i="4"/>
  <c r="C639" i="1"/>
  <c r="H638" i="1"/>
  <c r="G638" i="1"/>
  <c r="D650" i="4"/>
  <c r="F646" i="4"/>
  <c r="C640" i="1"/>
  <c r="H420" i="1"/>
  <c r="G420" i="1"/>
  <c r="I20" i="3"/>
  <c r="D644" i="1"/>
  <c r="H640" i="1" l="1"/>
  <c r="G640" i="1"/>
  <c r="F650" i="4"/>
  <c r="H20" i="3"/>
  <c r="C644" i="1"/>
  <c r="G297" i="9"/>
  <c r="E297" i="9" s="1"/>
  <c r="B297" i="9" s="1"/>
  <c r="H639" i="1"/>
  <c r="G639" i="1"/>
  <c r="F649" i="4"/>
  <c r="H19"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M16" i="9"/>
  <c r="L16" i="9"/>
  <c r="H16" i="9"/>
  <c r="G16" i="9"/>
  <c r="E16" i="9" s="1"/>
  <c r="M15" i="9"/>
  <c r="L15" i="9"/>
  <c r="F15" i="9" s="1"/>
  <c r="H15" i="9"/>
  <c r="G15" i="9"/>
  <c r="E15" i="9" s="1"/>
  <c r="K13" i="9"/>
  <c r="J13" i="9"/>
  <c r="I13" i="9"/>
  <c r="K12" i="9"/>
  <c r="J12" i="9"/>
  <c r="I12" i="9"/>
  <c r="E12" i="9" s="1"/>
  <c r="B12" i="9" s="1"/>
  <c r="K11" i="9"/>
  <c r="J11" i="9"/>
  <c r="I11" i="9"/>
  <c r="K10" i="9"/>
  <c r="J10" i="9"/>
  <c r="E10" i="9" s="1"/>
  <c r="B10" i="9" s="1"/>
  <c r="K9" i="9"/>
  <c r="J9" i="9"/>
  <c r="I9" i="9"/>
  <c r="K8" i="9"/>
  <c r="J8" i="9"/>
  <c r="I8" i="9"/>
  <c r="E8" i="9" s="1"/>
  <c r="B8" i="9" s="1"/>
  <c r="K7" i="9"/>
  <c r="J7" i="9"/>
  <c r="I7" i="9"/>
  <c r="E7" i="9" s="1"/>
  <c r="B7" i="9" s="1"/>
  <c r="K6" i="9"/>
  <c r="J6" i="9"/>
  <c r="I6" i="9"/>
  <c r="E6" i="9" s="1"/>
  <c r="B6" i="9" s="1"/>
  <c r="K5" i="9"/>
  <c r="J5" i="9"/>
  <c r="I5" i="9"/>
  <c r="E5" i="9" s="1"/>
  <c r="E13" i="9" l="1"/>
  <c r="B13" i="9" s="1"/>
  <c r="E9" i="9"/>
  <c r="B9" i="9" s="1"/>
  <c r="E11" i="9"/>
  <c r="B11" i="9" s="1"/>
  <c r="F16" i="9"/>
  <c r="F14" i="9" s="1"/>
  <c r="E17" i="9"/>
  <c r="B17" i="9" s="1"/>
  <c r="B5" i="9"/>
  <c r="B15" i="9"/>
  <c r="E14" i="9"/>
  <c r="I13" i="3" s="1"/>
  <c r="B293" i="9"/>
  <c r="F23" i="9"/>
  <c r="B295" i="9"/>
  <c r="E23" i="9"/>
  <c r="I7" i="3" s="1"/>
  <c r="B16" i="9" l="1"/>
  <c r="E4" i="9"/>
  <c r="E3" i="9" s="1"/>
  <c r="F3" i="9"/>
</calcChain>
</file>

<file path=xl/sharedStrings.xml><?xml version="1.0" encoding="utf-8"?>
<sst xmlns="http://schemas.openxmlformats.org/spreadsheetml/2006/main" count="4724" uniqueCount="3656">
  <si>
    <t>Obveznik:</t>
  </si>
  <si>
    <t>8883 - OSNOVNA ŠKOLA  DRAGANIĆI</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</si>
  <si>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</si>
  <si>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</si>
  <si>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</si>
  <si>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</si>
  <si>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</si>
  <si>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</si>
  <si>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</si>
  <si>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</si>
  <si>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</si>
  <si>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</si>
  <si>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</si>
  <si>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</si>
  <si>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</si>
  <si>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</si>
  <si>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</si>
  <si>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</si>
  <si>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</si>
  <si>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</si>
  <si>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</si>
  <si>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</si>
  <si>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</si>
  <si>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</si>
  <si>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</si>
  <si>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</si>
  <si>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</si>
  <si>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</si>
  <si>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</si>
  <si>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</si>
  <si>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</si>
  <si>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</si>
  <si>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</si>
  <si>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</si>
  <si>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</si>
  <si>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</si>
  <si>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</si>
  <si>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</si>
  <si>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</si>
  <si>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</si>
  <si>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</si>
  <si>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</si>
  <si>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</si>
  <si>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</si>
  <si>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</si>
  <si>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</si>
  <si>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</si>
  <si>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</si>
  <si>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</si>
  <si>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</si>
  <si>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</si>
  <si>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</si>
  <si>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</si>
  <si>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</si>
  <si>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</si>
  <si>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</si>
  <si>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</si>
  <si>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</si>
  <si>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</si>
  <si>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</si>
  <si>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</si>
  <si>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</si>
  <si>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</si>
  <si>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</si>
  <si>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</si>
  <si>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</si>
  <si>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</si>
  <si>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</si>
  <si>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</si>
  <si>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</si>
  <si>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</si>
  <si>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</si>
  <si>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</si>
  <si>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</si>
  <si>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</si>
  <si>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</si>
  <si>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</si>
  <si>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</si>
  <si>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</si>
  <si>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</si>
  <si>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</si>
  <si>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</si>
  <si>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</si>
  <si>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</si>
  <si>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</si>
  <si>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</si>
  <si>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</si>
  <si>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</si>
  <si>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</si>
  <si>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</si>
  <si>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</si>
  <si>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</si>
  <si>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</si>
  <si>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</si>
  <si>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</si>
  <si>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</si>
  <si>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</si>
  <si>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</si>
  <si>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</si>
  <si>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</si>
  <si>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</si>
  <si>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</si>
  <si>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</si>
  <si>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</si>
  <si>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</si>
  <si>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</si>
  <si>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</si>
  <si>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</si>
  <si>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</si>
  <si>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</si>
  <si>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</si>
  <si>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</si>
  <si>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</si>
  <si>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</si>
  <si>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</si>
  <si>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</si>
  <si>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</si>
  <si>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</si>
  <si>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</si>
  <si>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</si>
  <si>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</si>
  <si>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</si>
  <si>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</si>
  <si>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</si>
  <si>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</si>
  <si>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</si>
  <si>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</si>
  <si>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</si>
  <si>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</si>
  <si>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</si>
  <si>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</si>
  <si>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</si>
  <si>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</si>
  <si>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</si>
  <si>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</si>
  <si>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</si>
  <si>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</si>
  <si>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</si>
  <si>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</si>
  <si>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</si>
  <si>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</si>
  <si>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</si>
  <si>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</si>
  <si>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</si>
  <si>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</si>
  <si>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</si>
  <si>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</si>
  <si>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</si>
  <si>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</si>
  <si>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</si>
  <si>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</si>
  <si>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</si>
  <si>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</si>
  <si>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</si>
  <si>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</si>
  <si>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</si>
  <si>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</si>
  <si>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</si>
  <si>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</si>
  <si>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</si>
  <si>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</si>
  <si>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</si>
  <si>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</si>
  <si>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</si>
  <si>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</si>
  <si>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</si>
  <si>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</si>
  <si>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</si>
  <si>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</si>
  <si>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</si>
  <si>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</si>
  <si>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</si>
  <si>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</si>
  <si>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</si>
  <si>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</si>
  <si>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</si>
  <si>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</si>
  <si>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</si>
  <si>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</si>
  <si>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</si>
  <si>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</si>
  <si>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</si>
  <si>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</si>
  <si>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</si>
  <si>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</si>
  <si>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</si>
  <si>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</si>
  <si>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</si>
  <si>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</si>
  <si>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</si>
  <si>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</si>
  <si>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</si>
  <si>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</si>
  <si>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</si>
  <si>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</si>
  <si>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</si>
  <si>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</si>
  <si>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</si>
  <si>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</si>
  <si>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</si>
  <si>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</si>
  <si>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</si>
  <si>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</si>
  <si>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</si>
  <si>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</si>
  <si>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</si>
  <si>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</si>
  <si>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</si>
  <si>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</si>
  <si>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</si>
  <si>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</si>
  <si>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</si>
  <si>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</si>
  <si>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</si>
  <si>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</si>
  <si>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</si>
  <si>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</si>
  <si>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</si>
  <si>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</si>
  <si>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</si>
  <si>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</si>
  <si>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</si>
  <si>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</si>
  <si>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</si>
  <si>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</si>
  <si>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</si>
  <si>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</si>
  <si>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</si>
  <si>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</si>
  <si>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</si>
  <si>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</si>
  <si>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</si>
  <si>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</si>
  <si>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</si>
  <si>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</si>
  <si>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</si>
  <si>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</si>
  <si>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</si>
  <si>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</si>
  <si>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</si>
  <si>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</si>
  <si>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</si>
  <si>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</si>
  <si>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</si>
  <si>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</si>
  <si>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</si>
  <si>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</si>
  <si>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</si>
  <si>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</si>
  <si>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</si>
  <si>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</si>
  <si>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</si>
  <si>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</si>
  <si>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</si>
  <si>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</si>
  <si>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</si>
  <si>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</si>
  <si>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</si>
  <si>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</si>
  <si>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</si>
  <si>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</si>
  <si>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</si>
  <si>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</si>
  <si>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</si>
  <si>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</si>
  <si>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</si>
  <si>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</si>
  <si>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</si>
  <si>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</si>
  <si>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</si>
  <si>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</si>
  <si>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</si>
  <si>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</si>
  <si>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</si>
  <si>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</si>
  <si>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</si>
  <si>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</si>
  <si>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</si>
  <si>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</si>
  <si>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</si>
  <si>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</si>
  <si>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</si>
  <si>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</si>
  <si>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</si>
  <si>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</si>
  <si>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</si>
  <si>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</si>
  <si>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</si>
  <si>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</si>
  <si>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</si>
  <si>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</si>
  <si>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</si>
  <si>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</si>
  <si>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</si>
  <si>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</si>
  <si>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</si>
  <si>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</si>
  <si>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</si>
  <si>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</si>
  <si>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</si>
  <si>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</si>
  <si>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</si>
  <si>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</si>
  <si>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</si>
  <si>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</si>
  <si>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</si>
  <si>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</si>
  <si>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</si>
  <si>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</si>
  <si>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</si>
  <si>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</si>
  <si>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</si>
  <si>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</si>
  <si>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</si>
  <si>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</si>
  <si>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</si>
  <si>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</si>
  <si>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</si>
  <si>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</si>
  <si>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</si>
  <si>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</si>
  <si>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</si>
  <si>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</si>
  <si>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</si>
  <si>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</si>
  <si>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</si>
  <si>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</si>
  <si>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</si>
  <si>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</si>
  <si>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</si>
  <si>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</si>
  <si>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</si>
  <si>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</si>
  <si>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</si>
  <si>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</si>
  <si>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</si>
  <si>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</si>
  <si>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</si>
  <si>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</si>
  <si>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</si>
  <si>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</si>
  <si>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</si>
  <si>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</si>
  <si>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</si>
  <si>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</si>
  <si>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</si>
  <si>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</si>
  <si>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</si>
  <si>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</si>
  <si>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</si>
  <si>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</si>
  <si>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</si>
  <si>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</si>
  <si>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</si>
  <si>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</si>
  <si>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</si>
  <si>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</si>
  <si>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</si>
  <si>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</si>
  <si>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</si>
  <si>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</si>
  <si>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</si>
  <si>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</si>
  <si>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</si>
  <si>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</si>
  <si>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</si>
  <si>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</si>
  <si>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</si>
  <si>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</si>
  <si>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</si>
  <si>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</si>
  <si>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</si>
  <si>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</si>
  <si>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</si>
  <si>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</si>
  <si>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</si>
  <si>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</si>
  <si>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</si>
  <si>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</si>
  <si>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</si>
  <si>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</si>
  <si>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</si>
  <si>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</si>
  <si>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</si>
  <si>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</si>
  <si>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</si>
  <si>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</si>
  <si>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</si>
  <si>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</si>
  <si>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</si>
  <si>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</si>
  <si>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</si>
  <si>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</si>
  <si>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</si>
  <si>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</si>
  <si>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</si>
  <si>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</si>
  <si>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</si>
  <si>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</si>
  <si>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</si>
  <si>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</si>
  <si>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</si>
  <si>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</si>
  <si>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</si>
  <si>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</si>
  <si>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</si>
  <si>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</si>
  <si>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</si>
  <si>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</si>
  <si>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</si>
  <si>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</si>
  <si>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</si>
  <si>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</si>
  <si>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</si>
  <si>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</si>
  <si>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</si>
  <si>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</si>
  <si>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</si>
  <si>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</si>
  <si>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</si>
  <si>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</si>
  <si>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</si>
  <si>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</si>
  <si>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</si>
  <si>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</si>
  <si>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</si>
  <si>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</si>
  <si>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</si>
  <si>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</si>
  <si>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</si>
  <si>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</si>
  <si>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</si>
  <si>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</si>
  <si>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</si>
  <si>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</si>
  <si>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</si>
  <si>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</si>
  <si>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</si>
  <si>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</si>
  <si>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</si>
  <si>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</si>
  <si>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</si>
  <si>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</si>
  <si>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</si>
  <si>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</si>
  <si>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</si>
  <si>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</si>
  <si>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</si>
  <si>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</si>
  <si>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</si>
  <si>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</si>
  <si>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</si>
  <si>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</si>
  <si>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</si>
  <si>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</si>
  <si>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</si>
  <si>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</si>
  <si>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</si>
  <si>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</si>
  <si>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</si>
  <si>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</si>
  <si>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</si>
  <si>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</si>
  <si>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</si>
  <si>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</si>
  <si>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</si>
  <si>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</si>
  <si>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</si>
  <si>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</si>
  <si>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</si>
  <si>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</si>
  <si>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</si>
  <si>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</si>
  <si>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</si>
  <si>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</si>
  <si>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</si>
  <si>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</si>
  <si>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</si>
  <si>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</si>
  <si>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</si>
  <si>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</si>
  <si>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</si>
  <si>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</si>
  <si>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</si>
  <si>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</si>
  <si>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</si>
  <si>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</si>
  <si>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</si>
  <si>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</si>
  <si>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</si>
  <si>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</si>
  <si>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</si>
  <si>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</si>
  <si>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</si>
  <si>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</si>
  <si>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</si>
  <si>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</si>
  <si>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</si>
  <si>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</si>
  <si>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</si>
  <si>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</si>
  <si>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</si>
  <si>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</si>
  <si>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</si>
  <si>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</si>
  <si>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</si>
  <si>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</si>
  <si>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</si>
  <si>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</si>
  <si>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</si>
  <si>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</si>
  <si>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</si>
  <si>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</si>
  <si>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</si>
  <si>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</si>
  <si>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</si>
  <si>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</si>
  <si>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</si>
  <si>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</si>
  <si>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</si>
  <si>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</si>
  <si>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</si>
  <si>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</si>
  <si>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</si>
  <si>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</si>
  <si>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</si>
  <si>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</si>
  <si>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</si>
  <si>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</si>
  <si>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</si>
  <si>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</si>
  <si>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</si>
  <si>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</si>
  <si>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</si>
  <si>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</si>
  <si>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</si>
  <si>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</si>
  <si>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</si>
  <si>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</si>
  <si>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</si>
  <si>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</si>
  <si>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</si>
  <si>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</si>
  <si>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</si>
  <si>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</si>
  <si>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</si>
  <si>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</si>
  <si>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</si>
  <si>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</si>
  <si>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</si>
  <si>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</si>
  <si>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</si>
  <si>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</si>
  <si>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</si>
  <si>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</si>
  <si>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</si>
  <si>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</si>
  <si>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</si>
  <si>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</si>
  <si>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</si>
  <si>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</si>
  <si>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</si>
  <si>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</si>
  <si>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</si>
  <si>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</si>
  <si>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</si>
  <si>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</si>
  <si>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</si>
  <si>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</si>
  <si>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</si>
  <si>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</si>
  <si>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</si>
  <si>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</si>
  <si>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</si>
  <si>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</si>
  <si>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</si>
  <si>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</si>
  <si>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</si>
  <si>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</si>
  <si>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</si>
  <si>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</si>
  <si>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</si>
  <si>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</si>
  <si>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</si>
  <si>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</si>
  <si>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</si>
  <si>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</si>
  <si>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</si>
  <si>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</si>
  <si>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</si>
  <si>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</si>
  <si>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</si>
  <si>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</si>
  <si>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</si>
  <si>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</si>
  <si>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</si>
  <si>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</si>
  <si>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</si>
  <si>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</si>
  <si>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</si>
  <si>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</si>
  <si>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</si>
  <si>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</si>
  <si>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</si>
  <si>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</si>
  <si>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</si>
  <si>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</si>
  <si>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</si>
  <si>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</si>
  <si>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</si>
  <si>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</si>
  <si>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</si>
  <si>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</si>
  <si>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</si>
  <si>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</si>
  <si>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</si>
  <si>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</si>
  <si>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</si>
  <si>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</si>
  <si>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</si>
  <si>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</si>
  <si>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</si>
  <si>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</si>
  <si>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</si>
  <si>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</si>
  <si>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</si>
  <si>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</si>
  <si>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</si>
  <si>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</si>
  <si>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</si>
  <si>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</si>
  <si>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</si>
  <si>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</si>
  <si>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</si>
  <si>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</si>
  <si>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</si>
  <si>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</si>
  <si>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</si>
  <si>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</si>
  <si>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</si>
  <si>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</si>
  <si>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</si>
  <si>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</si>
  <si>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</si>
  <si>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</si>
  <si>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</si>
  <si>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</si>
  <si>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</si>
  <si>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</si>
  <si>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</si>
  <si>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</si>
  <si>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</si>
  <si>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</si>
  <si>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</si>
  <si>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</si>
  <si>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</si>
  <si>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</si>
  <si>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</si>
  <si>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</si>
  <si>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</si>
  <si>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</si>
  <si>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</si>
  <si>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</si>
  <si>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</si>
  <si>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</si>
  <si>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</si>
  <si>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</si>
  <si>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</si>
  <si>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</si>
  <si>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</si>
  <si>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</si>
  <si>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</si>
  <si>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</si>
  <si>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</si>
  <si>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</si>
  <si>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</si>
  <si>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</si>
  <si>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</si>
  <si>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</si>
  <si>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</si>
  <si>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</si>
  <si>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</si>
  <si>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</si>
  <si>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</si>
  <si>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</si>
  <si>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</si>
  <si>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</si>
  <si>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</si>
  <si>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</si>
  <si>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</si>
  <si>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</si>
  <si>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</si>
  <si>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</si>
  <si>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</si>
  <si>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</si>
  <si>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</si>
  <si>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</si>
  <si>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</si>
  <si>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</si>
  <si>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</si>
  <si>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</si>
  <si>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</si>
  <si>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</si>
  <si>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</si>
  <si>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</si>
  <si>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</si>
  <si>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</si>
  <si>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</si>
  <si>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</si>
  <si>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</si>
  <si>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</si>
  <si>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</si>
  <si>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</si>
  <si>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</si>
  <si>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</si>
  <si>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</si>
  <si>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</si>
  <si>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</si>
  <si>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</si>
  <si>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</si>
  <si>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</si>
  <si>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</si>
  <si>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</si>
  <si>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</si>
  <si>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</si>
  <si>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</si>
  <si>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</si>
  <si>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</si>
  <si>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</si>
  <si>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</si>
  <si>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</si>
  <si>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</si>
  <si>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</si>
  <si>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</si>
  <si>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</si>
  <si>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</si>
  <si>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</si>
  <si>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</si>
  <si>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</si>
  <si>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</si>
  <si>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</si>
  <si>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</si>
  <si>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</si>
  <si>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</si>
  <si>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</si>
  <si>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</si>
  <si>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</si>
  <si>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</si>
  <si>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</si>
  <si>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</si>
  <si>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</si>
  <si>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</si>
  <si>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</si>
  <si>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</si>
  <si>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</si>
  <si>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</si>
  <si>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</si>
  <si>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</si>
  <si>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</si>
  <si>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</si>
  <si>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</si>
  <si>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</si>
  <si>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</si>
  <si>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</si>
  <si>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</si>
  <si>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</si>
  <si>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</si>
  <si>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</si>
  <si>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</si>
  <si>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</si>
  <si>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</si>
  <si>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</si>
  <si>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</si>
  <si>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</si>
  <si>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</si>
  <si>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</si>
  <si>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</si>
  <si>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</si>
  <si>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</si>
  <si>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</si>
  <si>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</si>
  <si>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</si>
  <si>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</si>
  <si>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</si>
  <si>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</si>
  <si>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</si>
  <si>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</si>
  <si>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</si>
  <si>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</si>
  <si>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</si>
  <si>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</si>
  <si>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</si>
  <si>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</si>
  <si>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</si>
  <si>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</si>
  <si>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</si>
  <si>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</si>
  <si>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</si>
  <si>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</si>
  <si>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</si>
  <si>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</si>
  <si>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</si>
  <si>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</si>
  <si>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</si>
  <si>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</si>
  <si>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</si>
  <si>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</si>
  <si>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</si>
  <si>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</si>
  <si>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</si>
  <si>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</si>
  <si>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</si>
  <si>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</si>
  <si>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</si>
  <si>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</si>
  <si>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</si>
  <si>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</si>
  <si>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</si>
  <si>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</si>
  <si>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</si>
  <si>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</si>
  <si>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</si>
  <si>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</si>
  <si>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</si>
  <si>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</si>
  <si>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</si>
  <si>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</si>
  <si>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</si>
  <si>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</si>
  <si>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</si>
  <si>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</si>
  <si>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</si>
  <si>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</si>
  <si>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</si>
  <si>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</si>
  <si>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</si>
  <si>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</si>
  <si>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</si>
  <si>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</si>
  <si>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</si>
  <si>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</si>
  <si>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</si>
  <si>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</si>
  <si>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</si>
  <si>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</si>
  <si>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</si>
  <si>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</si>
  <si>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</si>
  <si>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</si>
  <si>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</si>
  <si>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</si>
  <si>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</si>
  <si>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</si>
  <si>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</si>
  <si>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</si>
  <si>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</si>
  <si>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</si>
  <si>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</si>
  <si>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</si>
  <si>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</si>
  <si>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</si>
  <si>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</si>
  <si>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</si>
  <si>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</si>
  <si>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</si>
  <si>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</si>
  <si>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</si>
  <si>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</si>
  <si>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</si>
  <si>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</si>
  <si>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</si>
  <si>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</si>
  <si>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</si>
  <si>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</si>
  <si>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</si>
  <si>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</si>
  <si>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</si>
  <si>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</si>
  <si>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</si>
  <si>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</si>
  <si>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</si>
  <si>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</si>
  <si>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</si>
  <si>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</si>
  <si>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</si>
  <si>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</si>
  <si>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</si>
  <si>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</si>
  <si>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</si>
  <si>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</si>
  <si>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</si>
  <si>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</si>
  <si>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</si>
  <si>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</si>
  <si>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</si>
  <si>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</si>
  <si>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</si>
  <si>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</si>
  <si>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</si>
  <si>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</si>
  <si>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</si>
  <si>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</si>
  <si>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</si>
  <si>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</si>
  <si>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</si>
  <si>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</si>
  <si>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</si>
  <si>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</si>
  <si>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</si>
  <si>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</si>
  <si>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</si>
  <si>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</si>
  <si>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</si>
  <si>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</si>
  <si>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</si>
  <si>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</si>
  <si>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</si>
  <si>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</si>
  <si>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</si>
  <si>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</si>
  <si>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</si>
  <si>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</si>
  <si>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</si>
  <si>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</si>
  <si>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</si>
  <si>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</si>
  <si>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</si>
  <si>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</si>
  <si>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</si>
  <si>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</si>
  <si>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</si>
  <si>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</si>
  <si>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</si>
  <si>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</si>
  <si>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</si>
  <si>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</si>
  <si>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</si>
  <si>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</si>
  <si>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</si>
  <si>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</si>
  <si>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</si>
  <si>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</si>
  <si>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</si>
  <si>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</si>
  <si>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</si>
  <si>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</si>
  <si>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</si>
  <si>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</si>
  <si>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</si>
  <si>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</si>
  <si>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</si>
  <si>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</si>
  <si>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</si>
  <si>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</si>
  <si>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</si>
  <si>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</si>
  <si>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</si>
  <si>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</si>
  <si>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</si>
  <si>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</si>
  <si>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</si>
  <si>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</si>
  <si>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</si>
  <si>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</si>
  <si>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</si>
  <si>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</si>
  <si>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</si>
  <si>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</si>
  <si>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</si>
  <si>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</si>
  <si>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</si>
  <si>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</si>
  <si>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</si>
  <si>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</si>
  <si>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</si>
  <si>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</si>
  <si>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</si>
  <si>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</si>
  <si>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</si>
  <si>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</si>
  <si>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</si>
  <si>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</si>
  <si>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</si>
  <si>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</si>
  <si>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</si>
  <si>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</si>
  <si>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</si>
  <si>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</si>
  <si>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</si>
  <si>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</si>
  <si>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</si>
  <si>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</si>
  <si>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</si>
  <si>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</si>
  <si>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</si>
  <si>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</si>
  <si>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</si>
  <si>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</si>
  <si>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</si>
  <si>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</si>
  <si>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</si>
  <si>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</si>
  <si>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</si>
  <si>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</si>
  <si>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</si>
  <si>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</si>
  <si>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</si>
  <si>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</si>
  <si>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</si>
  <si>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</si>
  <si>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</si>
  <si>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</si>
  <si>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</si>
  <si>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</si>
  <si>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</si>
  <si>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</si>
  <si>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</si>
  <si>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</si>
  <si>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</si>
  <si>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</si>
  <si>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</si>
  <si>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</si>
  <si>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</si>
  <si>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</si>
  <si>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</si>
  <si>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</si>
  <si>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</si>
  <si>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</si>
  <si>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</si>
  <si>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</si>
  <si>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</si>
  <si>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</si>
  <si>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</si>
  <si>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</si>
  <si>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</si>
  <si>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</si>
  <si>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</si>
  <si>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</si>
  <si>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</si>
  <si>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</si>
  <si>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</si>
  <si>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</si>
  <si>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</si>
  <si>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</si>
  <si>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</si>
  <si>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</si>
  <si>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</si>
  <si>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</si>
  <si>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</si>
  <si>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</si>
  <si>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</si>
  <si>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</si>
  <si>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</si>
  <si>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</si>
  <si>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</si>
  <si>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</si>
  <si>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</si>
  <si>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</si>
  <si>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</si>
  <si>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</si>
  <si>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</si>
  <si>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</si>
  <si>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</si>
  <si>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</si>
  <si>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</si>
  <si>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</si>
  <si>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</si>
  <si>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</si>
  <si>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</si>
  <si>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</si>
  <si>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</si>
  <si>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</si>
  <si>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</si>
  <si>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</si>
  <si>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</si>
  <si>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</si>
  <si>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</si>
  <si>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</si>
  <si>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</si>
  <si>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</si>
  <si>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</si>
  <si>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</si>
  <si>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</si>
  <si>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</si>
  <si>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</si>
  <si>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</si>
  <si>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</si>
  <si>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</si>
  <si>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</si>
  <si>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</si>
  <si>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</si>
  <si>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</si>
  <si>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</si>
  <si>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</si>
  <si>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</si>
  <si>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</si>
  <si>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</si>
  <si>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</si>
  <si>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</si>
  <si>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</si>
  <si>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</si>
  <si>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</si>
  <si>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</si>
  <si>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</si>
  <si>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</si>
  <si>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</si>
  <si>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</si>
  <si>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</si>
  <si>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</si>
  <si>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</si>
  <si>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</si>
  <si>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</si>
  <si>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</si>
  <si>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</si>
  <si>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</si>
  <si>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</si>
  <si>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</si>
  <si>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</si>
  <si>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</si>
  <si>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</si>
  <si>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</si>
  <si>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</si>
  <si>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</si>
  <si>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</si>
  <si>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</si>
  <si>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</si>
  <si>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</si>
  <si>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</si>
  <si>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</si>
  <si>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</si>
  <si>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</si>
  <si>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</si>
  <si>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</si>
  <si>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</si>
  <si>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</si>
  <si>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</si>
  <si>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</si>
  <si>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</si>
  <si>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</si>
  <si>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</si>
  <si>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</si>
  <si>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</si>
  <si>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</si>
  <si>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</si>
  <si>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</si>
  <si>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</si>
  <si>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</si>
  <si>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</si>
  <si>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</si>
  <si>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</si>
  <si>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</si>
  <si>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</si>
  <si>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</si>
  <si>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</si>
  <si>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</si>
  <si>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</si>
  <si>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</si>
  <si>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</si>
  <si>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</si>
  <si>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</si>
  <si>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</si>
  <si>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</si>
  <si>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</si>
  <si>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</si>
  <si>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</si>
  <si>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</si>
  <si>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</si>
  <si>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</si>
  <si>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</si>
  <si>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</si>
  <si>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</si>
  <si>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</si>
  <si>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</si>
  <si>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</si>
  <si>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</si>
  <si>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</si>
  <si>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</si>
  <si>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</si>
  <si>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</si>
  <si>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</si>
  <si>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</si>
  <si>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</si>
  <si>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</si>
  <si>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</si>
  <si>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</si>
  <si>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</si>
  <si>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</si>
  <si>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</si>
  <si>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</si>
  <si>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</si>
  <si>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</si>
  <si>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</si>
  <si>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</si>
  <si>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</si>
  <si>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</si>
  <si>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</si>
  <si>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</si>
  <si>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</si>
  <si>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</si>
  <si>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</si>
  <si>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</si>
  <si>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</si>
  <si>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</si>
  <si>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</si>
  <si>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</si>
  <si>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</si>
  <si>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</si>
  <si>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</si>
  <si>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</si>
  <si>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</si>
  <si>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</si>
  <si>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</si>
  <si>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</si>
  <si>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</si>
  <si>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</si>
  <si>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</si>
  <si>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</si>
  <si>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</si>
  <si>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</si>
  <si>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</si>
  <si>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</si>
  <si>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</si>
  <si>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</si>
  <si>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</si>
  <si>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</si>
  <si>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</si>
  <si>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</si>
  <si>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</si>
  <si>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</si>
  <si>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</si>
  <si>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</si>
  <si>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</si>
  <si>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</si>
  <si>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</si>
  <si>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</si>
  <si>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</si>
  <si>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</si>
  <si>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</si>
  <si>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</si>
  <si>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</si>
  <si>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</si>
  <si>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</si>
  <si>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</si>
  <si>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</si>
  <si>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</si>
  <si>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</si>
  <si>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</si>
  <si>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</si>
  <si>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</si>
  <si>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</si>
  <si>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</si>
  <si>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</si>
  <si>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</si>
  <si>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</si>
  <si>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</si>
  <si>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</si>
  <si>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</si>
  <si>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</si>
  <si>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</si>
  <si>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</si>
  <si>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</si>
  <si>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</si>
  <si>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</si>
  <si>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</si>
  <si>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</si>
  <si>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</si>
  <si>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</si>
  <si>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</si>
  <si>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</si>
  <si>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</si>
  <si>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</si>
  <si>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</si>
  <si>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</si>
  <si>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</si>
  <si>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</si>
  <si>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</si>
  <si>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</si>
  <si>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</si>
  <si>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</si>
  <si>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</si>
  <si>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</si>
  <si>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</si>
  <si>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</si>
  <si>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</si>
  <si>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</si>
  <si>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</si>
  <si>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</si>
  <si>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</si>
  <si>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</si>
  <si>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</si>
  <si>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</si>
  <si>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</si>
  <si>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</si>
  <si>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</si>
  <si>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</si>
  <si>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</si>
  <si>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</si>
  <si>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</si>
  <si>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</si>
  <si>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</si>
  <si>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</si>
  <si>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</si>
  <si>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</si>
  <si>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</si>
  <si>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</si>
  <si>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</si>
  <si>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</si>
  <si>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</si>
  <si>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</si>
  <si>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</si>
  <si>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</si>
  <si>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</si>
  <si>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</si>
  <si>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</si>
  <si>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</si>
  <si>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</si>
  <si>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</si>
  <si>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</si>
  <si>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</si>
  <si>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</si>
  <si>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</si>
  <si>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</si>
  <si>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</si>
  <si>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</si>
  <si>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</si>
  <si>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</si>
  <si>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</si>
  <si>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</si>
  <si>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</si>
  <si>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</si>
  <si>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</si>
  <si>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</si>
  <si>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</si>
  <si>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</si>
  <si>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</si>
  <si>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</si>
  <si>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</si>
  <si>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</si>
  <si>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</si>
  <si>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</si>
  <si>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</si>
  <si>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</si>
  <si>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</si>
  <si>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</si>
  <si>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</si>
  <si>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</si>
  <si>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</si>
  <si>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</si>
  <si>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</si>
  <si>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</si>
  <si>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</si>
  <si>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</si>
  <si>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</si>
  <si>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</si>
  <si>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</si>
  <si>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</si>
  <si>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</si>
  <si>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</si>
  <si>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</si>
  <si>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</si>
  <si>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</si>
  <si>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</si>
  <si>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</si>
  <si>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</si>
  <si>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</si>
  <si>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</si>
  <si>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</si>
  <si>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</si>
  <si>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</si>
  <si>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</si>
  <si>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</si>
  <si>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</si>
  <si>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</si>
  <si>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</si>
  <si>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</si>
  <si>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</si>
  <si>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</si>
  <si>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</si>
  <si>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</si>
  <si>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</si>
  <si>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</si>
  <si>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</si>
  <si>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</si>
  <si>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</si>
  <si>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</si>
  <si>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</si>
  <si>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</si>
  <si>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</si>
  <si>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</si>
  <si>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</si>
  <si>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</si>
  <si>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</si>
  <si>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</si>
  <si>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</si>
  <si>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</si>
  <si>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</si>
  <si>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</si>
  <si>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</si>
  <si>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</si>
  <si>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</si>
  <si>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</si>
  <si>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</si>
  <si>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</si>
  <si>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</si>
  <si>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</si>
  <si>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</si>
  <si>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</si>
  <si>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</si>
  <si>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</si>
  <si>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</si>
  <si>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</si>
  <si>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</si>
  <si>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</si>
  <si>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</si>
  <si>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</si>
  <si>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</si>
  <si>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</si>
  <si>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</si>
  <si>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</si>
  <si>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</si>
  <si>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</si>
  <si>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</si>
  <si>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</si>
  <si>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</si>
  <si>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</si>
  <si>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</si>
  <si>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</si>
  <si>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</si>
  <si>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</si>
  <si>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</si>
  <si>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</si>
  <si>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</si>
  <si>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</si>
  <si>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</si>
  <si>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</si>
  <si>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</si>
  <si>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</si>
  <si>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</si>
  <si>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</si>
  <si>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</si>
  <si>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</si>
  <si>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</si>
  <si>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</si>
  <si>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</si>
  <si>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</si>
  <si>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</si>
  <si>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</si>
  <si>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</si>
  <si>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</si>
  <si>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</si>
  <si>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</si>
  <si>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</si>
  <si>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</si>
  <si>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</si>
  <si>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</si>
  <si>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</si>
  <si>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</si>
  <si>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</si>
  <si>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</si>
  <si>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</si>
  <si>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</si>
  <si>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</si>
  <si>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</si>
  <si>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</si>
  <si>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</si>
  <si>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</si>
  <si>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</si>
  <si>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</si>
  <si>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</si>
  <si>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</si>
  <si>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</si>
  <si>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</si>
  <si>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</si>
  <si>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</si>
  <si>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</si>
  <si>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</si>
  <si>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</si>
  <si>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</si>
  <si>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</si>
  <si>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</si>
  <si>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</si>
  <si>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</si>
  <si>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</si>
  <si>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</si>
  <si>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</si>
  <si>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</si>
  <si>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</si>
  <si>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</si>
  <si>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</si>
  <si>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</si>
  <si>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</si>
  <si>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</si>
  <si>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</si>
  <si>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</si>
  <si>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</si>
  <si>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</si>
  <si>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</si>
  <si>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</si>
  <si>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</si>
  <si>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</si>
  <si>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</si>
  <si>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</si>
  <si>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</si>
  <si>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</si>
  <si>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</si>
  <si>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</si>
  <si>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</si>
  <si>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</si>
  <si>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</si>
  <si>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</si>
  <si>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</si>
  <si>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</si>
  <si>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</si>
  <si>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</si>
  <si>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</si>
  <si>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</si>
  <si>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</si>
  <si>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</si>
  <si>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</si>
  <si>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</si>
  <si>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</si>
  <si>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</si>
  <si>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</si>
  <si>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</si>
  <si>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</si>
  <si>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</si>
  <si>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</si>
  <si>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</si>
  <si>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</si>
  <si>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</si>
  <si>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</si>
  <si>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</si>
  <si>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</si>
  <si>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</si>
  <si>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</si>
  <si>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</si>
  <si>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</si>
  <si>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</si>
  <si>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</si>
  <si>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</si>
  <si>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</si>
  <si>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</si>
  <si>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</si>
  <si>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</si>
  <si>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</si>
  <si>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</si>
  <si>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</si>
  <si>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</si>
  <si>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</si>
  <si>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</si>
  <si>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</si>
  <si>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</si>
  <si>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</si>
  <si>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</si>
  <si>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</si>
  <si>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</si>
  <si>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</si>
  <si>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</si>
  <si>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</si>
  <si>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</si>
  <si>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</si>
  <si>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</si>
  <si>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</si>
  <si>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</si>
  <si>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</si>
  <si>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</si>
  <si>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</si>
  <si>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</si>
  <si>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</si>
  <si>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</si>
  <si>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</si>
  <si>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</si>
  <si>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</si>
  <si>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</si>
  <si>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</si>
  <si>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</si>
  <si>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</si>
  <si>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</si>
  <si>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</si>
  <si>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</si>
  <si>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</si>
  <si>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</si>
  <si>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</si>
  <si>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</si>
  <si>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</si>
  <si>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</si>
  <si>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</si>
  <si>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</si>
  <si>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</si>
  <si>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</si>
  <si>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</si>
  <si>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</si>
  <si>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</si>
  <si>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</si>
  <si>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</si>
  <si>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</si>
  <si>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</si>
  <si>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</si>
  <si>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</si>
  <si>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</si>
  <si>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</si>
  <si>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</si>
  <si>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</si>
  <si>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</si>
  <si>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</si>
  <si>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</si>
  <si>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</si>
  <si>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</si>
  <si>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</si>
  <si>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</si>
  <si>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</si>
  <si>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</si>
  <si>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</si>
  <si>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</si>
  <si>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</si>
  <si>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</si>
  <si>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</si>
  <si>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</si>
  <si>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</si>
  <si>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</si>
  <si>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</si>
  <si>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</si>
  <si>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</si>
  <si>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</si>
  <si>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</si>
  <si>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</si>
  <si>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</si>
  <si>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</si>
  <si>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</si>
  <si>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</si>
  <si>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</si>
  <si>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</si>
  <si>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</si>
  <si>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</si>
  <si>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</si>
  <si>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</si>
  <si>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</si>
  <si>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</si>
  <si>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</si>
  <si>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</si>
  <si>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</si>
  <si>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</si>
  <si>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</si>
  <si>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</si>
  <si>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</si>
  <si>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</si>
  <si>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</si>
  <si>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</si>
  <si>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</si>
  <si>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</si>
  <si>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</si>
  <si>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</si>
  <si>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</si>
  <si>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</si>
  <si>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</si>
  <si>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</si>
  <si>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</si>
  <si>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</si>
  <si>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</si>
  <si>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</si>
  <si>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</si>
  <si>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</si>
  <si>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</si>
  <si>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</si>
  <si>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</si>
  <si>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</si>
  <si>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</si>
  <si>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</si>
  <si>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</si>
  <si>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</si>
  <si>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</si>
  <si>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</si>
  <si>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</si>
  <si>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</si>
  <si>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</si>
  <si>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</si>
  <si>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</si>
  <si>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</si>
  <si>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</si>
  <si>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</si>
  <si>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</si>
  <si>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</si>
  <si>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</si>
  <si>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</si>
  <si>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</si>
  <si>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</si>
  <si>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</si>
  <si>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</si>
  <si>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</si>
  <si>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</si>
  <si>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</si>
  <si>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</si>
  <si>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</si>
  <si>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</si>
  <si>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</si>
  <si>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</si>
  <si>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</si>
  <si>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</si>
  <si>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</si>
  <si>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</si>
  <si>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</si>
  <si>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</si>
  <si>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</si>
  <si>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</si>
  <si>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</si>
  <si>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</si>
  <si>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</si>
  <si>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</si>
  <si>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</si>
  <si>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</si>
  <si>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</si>
  <si>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</si>
  <si>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</si>
  <si>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</si>
  <si>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</si>
  <si>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</si>
  <si>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</si>
  <si>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</si>
  <si>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</si>
  <si>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</si>
  <si>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</si>
  <si>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</si>
  <si>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</si>
  <si>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</si>
  <si>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</si>
  <si>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</si>
  <si>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</si>
  <si>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</si>
  <si>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</si>
  <si>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</si>
  <si>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</si>
  <si>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</si>
  <si>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</si>
  <si>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</si>
  <si>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</si>
  <si>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</si>
  <si>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</si>
  <si>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</si>
  <si>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</si>
  <si>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</si>
  <si>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</si>
  <si>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</si>
  <si>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</si>
  <si>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</si>
  <si>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</si>
  <si>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</si>
  <si>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</si>
  <si>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</si>
  <si>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</si>
  <si>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</si>
  <si>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</si>
  <si>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</si>
  <si>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</si>
  <si>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</si>
  <si>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</si>
  <si>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</si>
  <si>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</si>
  <si>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</si>
  <si>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</si>
  <si>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</si>
  <si>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</si>
  <si>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</si>
  <si>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</si>
  <si>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</si>
  <si>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</si>
  <si>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</si>
  <si>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</si>
  <si>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</si>
  <si>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</si>
  <si>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</si>
  <si>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</si>
  <si>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</si>
  <si>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</si>
  <si>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</si>
  <si>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</si>
  <si>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</si>
  <si>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</si>
  <si>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</si>
  <si>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</si>
  <si>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</si>
  <si>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</si>
  <si>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</si>
  <si>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</si>
  <si>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</si>
  <si>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</si>
  <si>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</si>
  <si>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</si>
  <si>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</si>
  <si>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</si>
  <si>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</si>
  <si>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</si>
  <si>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</si>
  <si>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</si>
  <si>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</si>
  <si>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</si>
  <si>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</si>
  <si>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</si>
  <si>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</si>
  <si>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</si>
  <si>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</si>
  <si>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</si>
  <si>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</si>
  <si>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</si>
  <si>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</si>
  <si>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</si>
  <si>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</si>
  <si>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</si>
  <si>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</si>
  <si>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</si>
  <si>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</si>
  <si>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</si>
  <si>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</si>
  <si>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</si>
  <si>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</si>
  <si>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</si>
  <si>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</si>
  <si>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</si>
  <si>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</si>
  <si>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</si>
  <si>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</si>
  <si>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</si>
  <si>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</si>
  <si>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</si>
  <si>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</si>
  <si>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</si>
  <si>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</si>
  <si>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</si>
  <si>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</si>
  <si>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</si>
  <si>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</si>
  <si>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</si>
  <si>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</si>
  <si>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</si>
  <si>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</si>
  <si>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</si>
  <si>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</si>
  <si>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</si>
  <si>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</si>
  <si>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</si>
  <si>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</si>
  <si>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</si>
  <si>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</si>
  <si>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</si>
  <si>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</si>
  <si>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</si>
  <si>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</si>
  <si>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</si>
  <si>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</si>
  <si>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</si>
  <si>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</si>
  <si>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</si>
  <si>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</si>
  <si>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</si>
  <si>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</si>
  <si>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</si>
  <si>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</si>
  <si>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</si>
  <si>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</si>
  <si>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</si>
  <si>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</si>
  <si>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</si>
  <si>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</si>
  <si>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</si>
  <si>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</si>
  <si>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</si>
  <si>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</si>
  <si>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</si>
  <si>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</si>
  <si>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</si>
  <si>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</si>
  <si>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</si>
  <si>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</si>
  <si>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</si>
  <si>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</si>
  <si>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</si>
  <si>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</si>
  <si>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</si>
  <si>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</si>
  <si>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</si>
  <si>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</si>
  <si>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</si>
  <si>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</si>
  <si>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</si>
  <si>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</si>
  <si>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</si>
  <si>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</si>
  <si>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</si>
  <si>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</si>
  <si>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</si>
  <si>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</si>
  <si>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</si>
  <si>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</si>
  <si>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</si>
  <si>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</si>
  <si>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</si>
  <si>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</si>
  <si>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</si>
  <si>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</si>
  <si>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</si>
  <si>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</si>
  <si>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</si>
  <si>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</si>
  <si>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</si>
  <si>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</si>
  <si>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</si>
  <si>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</si>
  <si>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</si>
  <si>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</si>
  <si>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</si>
  <si>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</si>
  <si>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</si>
  <si>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</si>
  <si>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</si>
  <si>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</si>
  <si>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</si>
  <si>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</si>
  <si>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</si>
  <si>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</si>
  <si>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</si>
  <si>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</si>
  <si>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</si>
  <si>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</si>
  <si>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</si>
  <si>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</si>
  <si>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</si>
  <si>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</si>
  <si>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</si>
  <si>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</si>
  <si>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</si>
  <si>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</si>
  <si>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</si>
  <si>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</si>
  <si>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</si>
  <si>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</si>
  <si>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</si>
  <si>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</si>
  <si>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</si>
  <si>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</si>
  <si>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</si>
  <si>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</si>
  <si>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</si>
  <si>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</si>
  <si>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</si>
  <si>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</si>
  <si>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</si>
  <si>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</si>
  <si>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</si>
  <si>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</si>
  <si>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</si>
  <si>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</si>
  <si>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</si>
  <si>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</si>
  <si>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</si>
  <si>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</si>
  <si>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</si>
  <si>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</si>
  <si>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</si>
  <si>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</si>
  <si>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</si>
  <si>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</si>
  <si>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</si>
  <si>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</si>
  <si>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</si>
  <si>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</si>
  <si>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</si>
  <si>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</si>
  <si>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</si>
  <si>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</si>
  <si>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</si>
  <si>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</si>
  <si>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</si>
  <si>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</si>
  <si>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</si>
  <si>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</si>
  <si>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</si>
  <si>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</si>
  <si>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</si>
  <si>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</si>
  <si>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DRAGANIĆI</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</si>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</sst>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910020.29999999993</v>
      </c>
      <c r="D2" s="7">
        <f>'PR-RAS'!E6</f>
        <v>872873.8600000001</v>
      </c>
      <c r="E2" s="7">
        <v>0</v>
      </c>
      <c r="F2" s="7">
        <v>0</v>
      </c>
      <c r="G2" s="8">
        <f t="shared" ref="G2:G274" si="0">(B2/1000)*(C2*1+D2*2)</f>
        <v>2655.76802</v>
      </c>
      <c r="H2" s="8">
        <f t="shared" ref="H2:H274" si="1">ABS(C2-ROUND(C2,0))+ABS(D2-ROUND(D2,0))</f>
        <v>0.43999999982770532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819966.23</v>
      </c>
      <c r="D45" s="2">
        <f>'PR-RAS'!E49</f>
        <v>773688.67</v>
      </c>
      <c r="E45" s="2">
        <v>0</v>
      </c>
      <c r="F45" s="2">
        <v>0</v>
      </c>
      <c r="G45" s="3">
        <f t="shared" si="0"/>
        <v>104163.11708000001</v>
      </c>
      <c r="H45" s="3">
        <f t="shared" si="1"/>
        <v>0.55999999993946403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819966.23</v>
      </c>
      <c r="D64" s="2">
        <f>'PR-RAS'!E68</f>
        <v>773688.67</v>
      </c>
      <c r="E64" s="2">
        <v>0</v>
      </c>
      <c r="F64" s="2">
        <v>0</v>
      </c>
      <c r="G64" s="3">
        <f t="shared" si="0"/>
        <v>149142.64491000003</v>
      </c>
      <c r="H64" s="3">
        <f t="shared" si="1"/>
        <v>0.55999999993946403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641481.59</v>
      </c>
      <c r="D65" s="2">
        <f>'PR-RAS'!E69</f>
        <v>766466.27</v>
      </c>
      <c r="E65" s="2">
        <v>0</v>
      </c>
      <c r="F65" s="2">
        <v>0</v>
      </c>
      <c r="G65" s="3">
        <f t="shared" si="0"/>
        <v>139162.50432000001</v>
      </c>
      <c r="H65" s="3">
        <f t="shared" si="1"/>
        <v>0.68000000005122274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178484.64</v>
      </c>
      <c r="D66" s="2">
        <f>'PR-RAS'!E70</f>
        <v>7222.4</v>
      </c>
      <c r="E66" s="2">
        <v>0</v>
      </c>
      <c r="F66" s="2">
        <v>0</v>
      </c>
      <c r="G66" s="3">
        <f t="shared" si="0"/>
        <v>12540.4136</v>
      </c>
      <c r="H66" s="3">
        <f t="shared" si="1"/>
        <v>0.75999999998566636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9499.6</v>
      </c>
      <c r="D102" s="2">
        <f>'PR-RAS'!E106</f>
        <v>7851.13</v>
      </c>
      <c r="E102" s="2">
        <v>0</v>
      </c>
      <c r="F102" s="2">
        <v>0</v>
      </c>
      <c r="G102" s="3">
        <f t="shared" si="0"/>
        <v>2545.3878600000003</v>
      </c>
      <c r="H102" s="3">
        <f t="shared" si="1"/>
        <v>0.52999999999974534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9499.6</v>
      </c>
      <c r="D108" s="2">
        <f>'PR-RAS'!E112</f>
        <v>7851.13</v>
      </c>
      <c r="E108" s="2">
        <v>0</v>
      </c>
      <c r="F108" s="2">
        <v>0</v>
      </c>
      <c r="G108" s="3">
        <f t="shared" si="0"/>
        <v>2696.5990200000001</v>
      </c>
      <c r="H108" s="3">
        <f t="shared" si="1"/>
        <v>0.52999999999974534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9499.6</v>
      </c>
      <c r="D113" s="2">
        <f>'PR-RAS'!E117</f>
        <v>7851.13</v>
      </c>
      <c r="E113" s="2">
        <v>0</v>
      </c>
      <c r="F113" s="2">
        <v>0</v>
      </c>
      <c r="G113" s="3">
        <f t="shared" si="0"/>
        <v>2822.6083200000003</v>
      </c>
      <c r="H113" s="3">
        <f t="shared" si="1"/>
        <v>0.52999999999974534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5518.45</v>
      </c>
      <c r="D121" s="2">
        <f>'PR-RAS'!E125</f>
        <v>4654.3999999999996</v>
      </c>
      <c r="E121" s="2">
        <v>0</v>
      </c>
      <c r="F121" s="2">
        <v>0</v>
      </c>
      <c r="G121" s="3">
        <f t="shared" si="0"/>
        <v>1779.27</v>
      </c>
      <c r="H121" s="3">
        <f t="shared" si="1"/>
        <v>0.8499999999994543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5518.45</v>
      </c>
      <c r="D122" s="2">
        <f>'PR-RAS'!E126</f>
        <v>4654.3999999999996</v>
      </c>
      <c r="E122" s="2">
        <v>0</v>
      </c>
      <c r="F122" s="2">
        <v>0</v>
      </c>
      <c r="G122" s="3">
        <f t="shared" si="0"/>
        <v>1794.09725</v>
      </c>
      <c r="H122" s="3">
        <f t="shared" si="1"/>
        <v>0.8499999999994543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31</v>
      </c>
      <c r="D123" s="2">
        <f>'PR-RAS'!E127</f>
        <v>95.95</v>
      </c>
      <c r="E123" s="2">
        <v>0</v>
      </c>
      <c r="F123" s="2">
        <v>0</v>
      </c>
      <c r="G123" s="3">
        <f t="shared" si="0"/>
        <v>27.1938</v>
      </c>
      <c r="H123" s="3">
        <f t="shared" si="1"/>
        <v>4.9999999999997158E-2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5487.45</v>
      </c>
      <c r="D124" s="2">
        <f>'PR-RAS'!E128</f>
        <v>4558.45</v>
      </c>
      <c r="E124" s="2">
        <v>0</v>
      </c>
      <c r="F124" s="2">
        <v>0</v>
      </c>
      <c r="G124" s="3">
        <f t="shared" si="0"/>
        <v>1796.3350499999997</v>
      </c>
      <c r="H124" s="3">
        <f t="shared" si="1"/>
        <v>0.8999999999996362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75036.02</v>
      </c>
      <c r="D130" s="2">
        <f>'PR-RAS'!E134</f>
        <v>86679.66</v>
      </c>
      <c r="E130" s="2">
        <v>0</v>
      </c>
      <c r="F130" s="2">
        <v>0</v>
      </c>
      <c r="G130" s="3">
        <f t="shared" si="0"/>
        <v>32042.998860000003</v>
      </c>
      <c r="H130" s="3">
        <f t="shared" si="1"/>
        <v>0.36000000000058208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75036.02</v>
      </c>
      <c r="D131" s="2">
        <f>'PR-RAS'!E135</f>
        <v>86679.66</v>
      </c>
      <c r="E131" s="2">
        <v>0</v>
      </c>
      <c r="F131" s="2">
        <v>0</v>
      </c>
      <c r="G131" s="3">
        <f t="shared" si="0"/>
        <v>32291.394200000006</v>
      </c>
      <c r="H131" s="3">
        <f t="shared" si="1"/>
        <v>0.36000000000058208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75036.02</v>
      </c>
      <c r="D132" s="2">
        <f>'PR-RAS'!E136</f>
        <v>86679.66</v>
      </c>
      <c r="E132" s="2">
        <v>0</v>
      </c>
      <c r="F132" s="2">
        <v>0</v>
      </c>
      <c r="G132" s="3">
        <f t="shared" si="0"/>
        <v>32539.789540000005</v>
      </c>
      <c r="H132" s="3">
        <f t="shared" si="1"/>
        <v>0.36000000000058208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844952.90999999992</v>
      </c>
      <c r="D148" s="2">
        <f>'PR-RAS'!E152</f>
        <v>837363.8600000001</v>
      </c>
      <c r="E148" s="2">
        <v>0</v>
      </c>
      <c r="F148" s="2">
        <v>0</v>
      </c>
      <c r="G148" s="3">
        <f t="shared" si="0"/>
        <v>370393.05260999996</v>
      </c>
      <c r="H148" s="3">
        <f t="shared" si="1"/>
        <v>0.22999999998137355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671815.15</v>
      </c>
      <c r="D149" s="2">
        <f>'PR-RAS'!E153</f>
        <v>656070.14</v>
      </c>
      <c r="E149" s="2">
        <v>0</v>
      </c>
      <c r="F149" s="2">
        <v>0</v>
      </c>
      <c r="G149" s="3">
        <f t="shared" si="0"/>
        <v>293625.40364000003</v>
      </c>
      <c r="H149" s="3">
        <f t="shared" si="1"/>
        <v>0.2900000000372529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570728.73</v>
      </c>
      <c r="D150" s="2">
        <f>'PR-RAS'!E154</f>
        <v>551174.93000000005</v>
      </c>
      <c r="E150" s="2">
        <v>0</v>
      </c>
      <c r="F150" s="2">
        <v>0</v>
      </c>
      <c r="G150" s="3">
        <f t="shared" si="0"/>
        <v>249288.70991000001</v>
      </c>
      <c r="H150" s="3">
        <f t="shared" si="1"/>
        <v>0.33999999996740371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570728.73</v>
      </c>
      <c r="D151" s="2">
        <f>'PR-RAS'!E155</f>
        <v>551174.93000000005</v>
      </c>
      <c r="E151" s="2">
        <v>0</v>
      </c>
      <c r="F151" s="2">
        <v>0</v>
      </c>
      <c r="G151" s="3">
        <f t="shared" si="0"/>
        <v>250961.7885</v>
      </c>
      <c r="H151" s="3">
        <f t="shared" si="1"/>
        <v>0.33999999996740371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14491.79</v>
      </c>
      <c r="D155" s="2">
        <f>'PR-RAS'!E159</f>
        <v>19450.98</v>
      </c>
      <c r="E155" s="2">
        <v>0</v>
      </c>
      <c r="F155" s="2">
        <v>0</v>
      </c>
      <c r="G155" s="3">
        <f t="shared" si="0"/>
        <v>8222.6375000000007</v>
      </c>
      <c r="H155" s="3">
        <f t="shared" si="1"/>
        <v>0.22999999999956344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86594.63</v>
      </c>
      <c r="D156" s="2">
        <f>'PR-RAS'!E160</f>
        <v>85444.23</v>
      </c>
      <c r="E156" s="2">
        <v>0</v>
      </c>
      <c r="F156" s="2">
        <v>0</v>
      </c>
      <c r="G156" s="3">
        <f t="shared" si="0"/>
        <v>39909.878949999998</v>
      </c>
      <c r="H156" s="3">
        <f t="shared" si="1"/>
        <v>0.59999999999126885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86594.63</v>
      </c>
      <c r="D158" s="2">
        <f>'PR-RAS'!E162</f>
        <v>85444.23</v>
      </c>
      <c r="E158" s="2">
        <v>0</v>
      </c>
      <c r="F158" s="2">
        <v>0</v>
      </c>
      <c r="G158" s="3">
        <f t="shared" si="0"/>
        <v>40424.845130000002</v>
      </c>
      <c r="H158" s="3">
        <f t="shared" si="1"/>
        <v>0.59999999999126885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172190.1</v>
      </c>
      <c r="D160" s="2">
        <f>'PR-RAS'!E164</f>
        <v>180754.32000000004</v>
      </c>
      <c r="E160" s="2">
        <v>0</v>
      </c>
      <c r="F160" s="2">
        <v>0</v>
      </c>
      <c r="G160" s="3">
        <f t="shared" si="0"/>
        <v>84858.099660000022</v>
      </c>
      <c r="H160" s="3">
        <f t="shared" si="1"/>
        <v>0.42000000004190952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22640.460000000003</v>
      </c>
      <c r="D161" s="2">
        <f>'PR-RAS'!E165</f>
        <v>25363.570000000003</v>
      </c>
      <c r="E161" s="2">
        <v>0</v>
      </c>
      <c r="F161" s="2">
        <v>0</v>
      </c>
      <c r="G161" s="3">
        <f t="shared" si="0"/>
        <v>11738.816000000001</v>
      </c>
      <c r="H161" s="3">
        <f t="shared" si="1"/>
        <v>0.88999999999941792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2972.13</v>
      </c>
      <c r="D162" s="2">
        <f>'PR-RAS'!E166</f>
        <v>7142.84</v>
      </c>
      <c r="E162" s="2">
        <v>0</v>
      </c>
      <c r="F162" s="2">
        <v>0</v>
      </c>
      <c r="G162" s="3">
        <f t="shared" si="0"/>
        <v>2778.5074100000002</v>
      </c>
      <c r="H162" s="3">
        <f t="shared" si="1"/>
        <v>0.28999999999996362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19075.830000000002</v>
      </c>
      <c r="D163" s="2">
        <f>'PR-RAS'!E167</f>
        <v>16280.53</v>
      </c>
      <c r="E163" s="2">
        <v>0</v>
      </c>
      <c r="F163" s="2">
        <v>0</v>
      </c>
      <c r="G163" s="3">
        <f t="shared" si="0"/>
        <v>8365.1761800000004</v>
      </c>
      <c r="H163" s="3">
        <f t="shared" si="1"/>
        <v>0.63999999999759893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294</v>
      </c>
      <c r="D164" s="2">
        <f>'PR-RAS'!E168</f>
        <v>1358.2</v>
      </c>
      <c r="E164" s="2">
        <v>0</v>
      </c>
      <c r="F164" s="2">
        <v>0</v>
      </c>
      <c r="G164" s="3">
        <f t="shared" si="0"/>
        <v>490.69520000000006</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298.5</v>
      </c>
      <c r="D165" s="2">
        <f>'PR-RAS'!E169</f>
        <v>582</v>
      </c>
      <c r="E165" s="2">
        <v>0</v>
      </c>
      <c r="F165" s="2">
        <v>0</v>
      </c>
      <c r="G165" s="3">
        <f t="shared" si="0"/>
        <v>239.85000000000002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70263.199999999997</v>
      </c>
      <c r="D166" s="2">
        <f>'PR-RAS'!E170</f>
        <v>58253.66</v>
      </c>
      <c r="E166" s="2">
        <v>0</v>
      </c>
      <c r="F166" s="2">
        <v>0</v>
      </c>
      <c r="G166" s="3">
        <f t="shared" si="0"/>
        <v>30817.135800000004</v>
      </c>
      <c r="H166" s="3">
        <f t="shared" si="1"/>
        <v>0.53999999999359716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10323.709999999999</v>
      </c>
      <c r="D167" s="2">
        <f>'PR-RAS'!E171</f>
        <v>10725.12</v>
      </c>
      <c r="E167" s="2">
        <v>0</v>
      </c>
      <c r="F167" s="2">
        <v>0</v>
      </c>
      <c r="G167" s="3">
        <f t="shared" si="0"/>
        <v>5274.4757</v>
      </c>
      <c r="H167" s="3">
        <f t="shared" si="1"/>
        <v>0.41000000000167347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46879.47</v>
      </c>
      <c r="D168" s="2">
        <f>'PR-RAS'!E172</f>
        <v>37511.35</v>
      </c>
      <c r="E168" s="2">
        <v>0</v>
      </c>
      <c r="F168" s="2">
        <v>0</v>
      </c>
      <c r="G168" s="3">
        <f t="shared" si="0"/>
        <v>20357.662390000001</v>
      </c>
      <c r="H168" s="3">
        <f t="shared" si="1"/>
        <v>0.81999999999970896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8296.3700000000008</v>
      </c>
      <c r="D169" s="2">
        <f>'PR-RAS'!E173</f>
        <v>9355.5400000000009</v>
      </c>
      <c r="E169" s="2">
        <v>0</v>
      </c>
      <c r="F169" s="2">
        <v>0</v>
      </c>
      <c r="G169" s="3">
        <f t="shared" si="0"/>
        <v>4537.2516000000014</v>
      </c>
      <c r="H169" s="3">
        <f t="shared" si="1"/>
        <v>0.82999999999992724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231.08</v>
      </c>
      <c r="D170" s="2">
        <f>'PR-RAS'!E174</f>
        <v>24.29</v>
      </c>
      <c r="E170" s="2">
        <v>0</v>
      </c>
      <c r="F170" s="2">
        <v>0</v>
      </c>
      <c r="G170" s="3">
        <f t="shared" si="0"/>
        <v>47.262540000000008</v>
      </c>
      <c r="H170" s="3">
        <f t="shared" si="1"/>
        <v>0.37000000000001165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4484.42</v>
      </c>
      <c r="D171" s="2">
        <f>'PR-RAS'!E175</f>
        <v>473.37</v>
      </c>
      <c r="E171" s="2">
        <v>0</v>
      </c>
      <c r="F171" s="2">
        <v>0</v>
      </c>
      <c r="G171" s="3">
        <f t="shared" si="0"/>
        <v>923.29720000000009</v>
      </c>
      <c r="H171" s="3">
        <f t="shared" si="1"/>
        <v>0.79000000000007731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48.15</v>
      </c>
      <c r="D173" s="2">
        <f>'PR-RAS'!E177</f>
        <v>163.99</v>
      </c>
      <c r="E173" s="2">
        <v>0</v>
      </c>
      <c r="F173" s="2">
        <v>0</v>
      </c>
      <c r="G173" s="3">
        <f t="shared" si="0"/>
        <v>64.694359999999989</v>
      </c>
      <c r="H173" s="3">
        <f t="shared" si="1"/>
        <v>0.15999999999998948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72172.799999999988</v>
      </c>
      <c r="D174" s="2">
        <f>'PR-RAS'!E178</f>
        <v>91524.05</v>
      </c>
      <c r="E174" s="2">
        <v>0</v>
      </c>
      <c r="F174" s="2">
        <v>0</v>
      </c>
      <c r="G174" s="3">
        <f t="shared" si="0"/>
        <v>44153.215699999993</v>
      </c>
      <c r="H174" s="3">
        <f t="shared" si="1"/>
        <v>0.25000000001455192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35742.5</v>
      </c>
      <c r="D175" s="2">
        <f>'PR-RAS'!E179</f>
        <v>42230</v>
      </c>
      <c r="E175" s="2">
        <v>0</v>
      </c>
      <c r="F175" s="2">
        <v>0</v>
      </c>
      <c r="G175" s="3">
        <f t="shared" si="0"/>
        <v>20915.234999999997</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6628.13</v>
      </c>
      <c r="D176" s="2">
        <f>'PR-RAS'!E180</f>
        <v>7690.76</v>
      </c>
      <c r="E176" s="2">
        <v>0</v>
      </c>
      <c r="F176" s="2">
        <v>0</v>
      </c>
      <c r="G176" s="3">
        <f t="shared" si="0"/>
        <v>3851.6887499999998</v>
      </c>
      <c r="H176" s="3">
        <f t="shared" si="1"/>
        <v>0.36999999999989086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1887.69</v>
      </c>
      <c r="D178" s="2">
        <f>'PR-RAS'!E182</f>
        <v>2451.3000000000002</v>
      </c>
      <c r="E178" s="2">
        <v>0</v>
      </c>
      <c r="F178" s="2">
        <v>0</v>
      </c>
      <c r="G178" s="3">
        <f t="shared" si="0"/>
        <v>1201.8813300000002</v>
      </c>
      <c r="H178" s="3">
        <f t="shared" si="1"/>
        <v>0.61000000000012733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2322.92</v>
      </c>
      <c r="D180" s="2">
        <f>'PR-RAS'!E184</f>
        <v>2042.03</v>
      </c>
      <c r="E180" s="2">
        <v>0</v>
      </c>
      <c r="F180" s="2">
        <v>0</v>
      </c>
      <c r="G180" s="3">
        <f t="shared" si="0"/>
        <v>1146.8494199999998</v>
      </c>
      <c r="H180" s="3">
        <f t="shared" si="1"/>
        <v>0.10999999999989996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22430.52</v>
      </c>
      <c r="D181" s="2">
        <f>'PR-RAS'!E185</f>
        <v>35631.74</v>
      </c>
      <c r="E181" s="2">
        <v>0</v>
      </c>
      <c r="F181" s="2">
        <v>0</v>
      </c>
      <c r="G181" s="3">
        <f t="shared" si="0"/>
        <v>16864.919999999998</v>
      </c>
      <c r="H181" s="3">
        <f t="shared" si="1"/>
        <v>0.74000000000160071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1491.79</v>
      </c>
      <c r="D182" s="2">
        <f>'PR-RAS'!E186</f>
        <v>1428.22</v>
      </c>
      <c r="E182" s="2">
        <v>0</v>
      </c>
      <c r="F182" s="2">
        <v>0</v>
      </c>
      <c r="G182" s="3">
        <f t="shared" si="0"/>
        <v>787.02962999999988</v>
      </c>
      <c r="H182" s="3">
        <f t="shared" si="1"/>
        <v>0.43000000000006366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1669.25</v>
      </c>
      <c r="D183" s="2">
        <f>'PR-RAS'!E187</f>
        <v>50</v>
      </c>
      <c r="E183" s="2">
        <v>0</v>
      </c>
      <c r="F183" s="2">
        <v>0</v>
      </c>
      <c r="G183" s="3">
        <f t="shared" si="0"/>
        <v>322.00349999999997</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7113.64</v>
      </c>
      <c r="D190" s="2">
        <f>'PR-RAS'!E194</f>
        <v>5613.04</v>
      </c>
      <c r="E190" s="2">
        <v>0</v>
      </c>
      <c r="F190" s="2">
        <v>0</v>
      </c>
      <c r="G190" s="3">
        <f t="shared" si="0"/>
        <v>3466.2070800000001</v>
      </c>
      <c r="H190" s="3">
        <f t="shared" si="1"/>
        <v>0.3999999999996362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172.02</v>
      </c>
      <c r="D191" s="2">
        <f>'PR-RAS'!E195</f>
        <v>84</v>
      </c>
      <c r="E191" s="2">
        <v>0</v>
      </c>
      <c r="F191" s="2">
        <v>0</v>
      </c>
      <c r="G191" s="3">
        <f t="shared" si="0"/>
        <v>64.603799999999993</v>
      </c>
      <c r="H191" s="3">
        <f t="shared" si="1"/>
        <v>2.0000000000010232E-2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1918.5</v>
      </c>
      <c r="D193" s="2">
        <f>'PR-RAS'!E197</f>
        <v>1863.02</v>
      </c>
      <c r="E193" s="2">
        <v>0</v>
      </c>
      <c r="F193" s="2">
        <v>0</v>
      </c>
      <c r="G193" s="3">
        <f t="shared" si="0"/>
        <v>1083.7516800000001</v>
      </c>
      <c r="H193" s="3">
        <f t="shared" si="1"/>
        <v>0.51999999999998181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2930</v>
      </c>
      <c r="D194" s="2">
        <f>'PR-RAS'!E198</f>
        <v>125</v>
      </c>
      <c r="E194" s="2">
        <v>0</v>
      </c>
      <c r="F194" s="2">
        <v>0</v>
      </c>
      <c r="G194" s="3">
        <f t="shared" si="0"/>
        <v>613.74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1227.72</v>
      </c>
      <c r="D195" s="2">
        <f>'PR-RAS'!E199</f>
        <v>2879.54</v>
      </c>
      <c r="E195" s="2">
        <v>0</v>
      </c>
      <c r="F195" s="2">
        <v>0</v>
      </c>
      <c r="G195" s="3">
        <f t="shared" si="0"/>
        <v>1355.4392</v>
      </c>
      <c r="H195" s="3">
        <f t="shared" si="1"/>
        <v>0.74000000000000909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640.96</v>
      </c>
      <c r="E196" s="2">
        <v>0</v>
      </c>
      <c r="F196" s="2">
        <v>0</v>
      </c>
      <c r="G196" s="3">
        <f t="shared" si="0"/>
        <v>249.97440000000003</v>
      </c>
      <c r="H196" s="3">
        <f t="shared" si="1"/>
        <v>3.999999999996362E-2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865.4</v>
      </c>
      <c r="D197" s="2">
        <f>'PR-RAS'!E201</f>
        <v>20.52</v>
      </c>
      <c r="E197" s="2">
        <v>0</v>
      </c>
      <c r="F197" s="2">
        <v>0</v>
      </c>
      <c r="G197" s="3">
        <f t="shared" si="0"/>
        <v>177.66224</v>
      </c>
      <c r="H197" s="3">
        <f t="shared" si="1"/>
        <v>0.87999999999997769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389.33</v>
      </c>
      <c r="D198" s="2">
        <f>'PR-RAS'!E202</f>
        <v>129.4</v>
      </c>
      <c r="E198" s="2">
        <v>0</v>
      </c>
      <c r="F198" s="2">
        <v>0</v>
      </c>
      <c r="G198" s="3">
        <f t="shared" si="0"/>
        <v>127.68161000000001</v>
      </c>
      <c r="H198" s="3">
        <f t="shared" si="1"/>
        <v>0.72999999999998977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389.33</v>
      </c>
      <c r="D212" s="2">
        <f>'PR-RAS'!E216</f>
        <v>129.4</v>
      </c>
      <c r="E212" s="2">
        <v>0</v>
      </c>
      <c r="F212" s="2">
        <v>0</v>
      </c>
      <c r="G212" s="3">
        <f t="shared" si="0"/>
        <v>136.75542999999999</v>
      </c>
      <c r="H212" s="3">
        <f t="shared" si="1"/>
        <v>0.72999999999998977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389.33</v>
      </c>
      <c r="D213" s="2">
        <f>'PR-RAS'!E217</f>
        <v>129.4</v>
      </c>
      <c r="E213" s="2">
        <v>0</v>
      </c>
      <c r="F213" s="2">
        <v>0</v>
      </c>
      <c r="G213" s="3">
        <f t="shared" si="0"/>
        <v>137.40356</v>
      </c>
      <c r="H213" s="3">
        <f t="shared" si="1"/>
        <v>0.72999999999998977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162.33000000000001</v>
      </c>
      <c r="D258" s="2">
        <f>'PR-RAS'!E262</f>
        <v>0</v>
      </c>
      <c r="E258" s="2">
        <v>0</v>
      </c>
      <c r="F258" s="2">
        <v>0</v>
      </c>
      <c r="G258" s="3">
        <f t="shared" si="0"/>
        <v>41.718810000000005</v>
      </c>
      <c r="H258" s="3">
        <f t="shared" si="1"/>
        <v>0.33000000000001251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162.33000000000001</v>
      </c>
      <c r="D265" s="2">
        <f>'PR-RAS'!E269</f>
        <v>0</v>
      </c>
      <c r="E265" s="2">
        <v>0</v>
      </c>
      <c r="F265" s="2">
        <v>0</v>
      </c>
      <c r="G265" s="3">
        <f t="shared" si="0"/>
        <v>42.855120000000007</v>
      </c>
      <c r="H265" s="3">
        <f t="shared" si="1"/>
        <v>0.33000000000001251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162.33000000000001</v>
      </c>
      <c r="D267" s="2">
        <f>'PR-RAS'!E271</f>
        <v>0</v>
      </c>
      <c r="E267" s="2">
        <v>0</v>
      </c>
      <c r="F267" s="2">
        <v>0</v>
      </c>
      <c r="G267" s="3">
        <f t="shared" si="0"/>
        <v>43.179780000000008</v>
      </c>
      <c r="H267" s="3">
        <f t="shared" si="1"/>
        <v>0.33000000000001251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396</v>
      </c>
      <c r="D269" s="2">
        <f>'PR-RAS'!E273</f>
        <v>410</v>
      </c>
      <c r="E269" s="2">
        <v>0</v>
      </c>
      <c r="F269" s="2">
        <v>0</v>
      </c>
      <c r="G269" s="3">
        <f t="shared" si="0"/>
        <v>325.88800000000003</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396</v>
      </c>
      <c r="D270" s="2">
        <f>'PR-RAS'!E274</f>
        <v>410</v>
      </c>
      <c r="E270" s="2">
        <v>0</v>
      </c>
      <c r="F270" s="2">
        <v>0</v>
      </c>
      <c r="G270" s="3">
        <f t="shared" si="0"/>
        <v>327.10400000000004</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396</v>
      </c>
      <c r="D272" s="2">
        <f>'PR-RAS'!E276</f>
        <v>410</v>
      </c>
      <c r="E272" s="2">
        <v>0</v>
      </c>
      <c r="F272" s="2">
        <v>0</v>
      </c>
      <c r="G272" s="3">
        <f t="shared" si="0"/>
        <v>329.536</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844952.90999999992</v>
      </c>
      <c r="D295" s="2">
        <f>'PR-RAS'!E299</f>
        <v>837363.8600000001</v>
      </c>
      <c r="E295" s="2">
        <v>0</v>
      </c>
      <c r="F295" s="2">
        <v>0</v>
      </c>
      <c r="G295" s="3">
        <f t="shared" si="12"/>
        <v>740786.10521999991</v>
      </c>
      <c r="H295" s="3">
        <f t="shared" si="13"/>
        <v>0.22999999998137355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65067.390000000014</v>
      </c>
      <c r="D296" s="2">
        <f>'PR-RAS'!E300</f>
        <v>35510</v>
      </c>
      <c r="E296" s="2">
        <v>0</v>
      </c>
      <c r="F296" s="2">
        <v>0</v>
      </c>
      <c r="G296" s="3">
        <f t="shared" si="12"/>
        <v>40145.780050000001</v>
      </c>
      <c r="H296" s="3">
        <f t="shared" si="13"/>
        <v>0.39000000001396984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49526.400000000001</v>
      </c>
      <c r="D298" s="2">
        <f>'PR-RAS'!E302</f>
        <v>0</v>
      </c>
      <c r="E298" s="2">
        <v>0</v>
      </c>
      <c r="F298" s="2">
        <v>0</v>
      </c>
      <c r="G298" s="3">
        <f t="shared" si="12"/>
        <v>14709.3408</v>
      </c>
      <c r="H298" s="3">
        <f t="shared" si="13"/>
        <v>0.40000000000145519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72081.05</v>
      </c>
      <c r="E299" s="2">
        <v>0</v>
      </c>
      <c r="F299" s="2">
        <v>0</v>
      </c>
      <c r="G299" s="3">
        <f t="shared" si="12"/>
        <v>42960.305800000002</v>
      </c>
      <c r="H299" s="3">
        <f t="shared" si="13"/>
        <v>5.0000000002910383E-2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95397.91</v>
      </c>
      <c r="D300" s="2">
        <f>'PR-RAS'!E304</f>
        <v>104560.72</v>
      </c>
      <c r="E300" s="2">
        <v>0</v>
      </c>
      <c r="F300" s="2">
        <v>0</v>
      </c>
      <c r="G300" s="3">
        <f t="shared" si="12"/>
        <v>91051.285649999991</v>
      </c>
      <c r="H300" s="3">
        <f t="shared" si="13"/>
        <v>0.36999999999534339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880.7</v>
      </c>
      <c r="D301" s="2">
        <f>'PR-RAS'!E305</f>
        <v>923.23</v>
      </c>
      <c r="E301" s="2">
        <v>0</v>
      </c>
      <c r="F301" s="2">
        <v>0</v>
      </c>
      <c r="G301" s="3">
        <f t="shared" si="12"/>
        <v>818.14799999999991</v>
      </c>
      <c r="H301" s="3">
        <f t="shared" si="13"/>
        <v>0.52999999999997272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178543.91</v>
      </c>
      <c r="D355" s="2">
        <f>'PR-RAS'!E360</f>
        <v>14422.87</v>
      </c>
      <c r="E355" s="2">
        <v>0</v>
      </c>
      <c r="F355" s="2">
        <v>0</v>
      </c>
      <c r="G355" s="3">
        <f t="shared" si="12"/>
        <v>73415.936099999992</v>
      </c>
      <c r="H355" s="3">
        <f t="shared" si="13"/>
        <v>0.21999999999570719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178543.91</v>
      </c>
      <c r="D368" s="2">
        <f>'PR-RAS'!E373</f>
        <v>14422.87</v>
      </c>
      <c r="E368" s="2">
        <v>0</v>
      </c>
      <c r="F368" s="2">
        <v>0</v>
      </c>
      <c r="G368" s="3">
        <f t="shared" si="12"/>
        <v>76112.001550000001</v>
      </c>
      <c r="H368" s="3">
        <f t="shared" si="13"/>
        <v>0.21999999999570719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178345.5</v>
      </c>
      <c r="D374" s="2">
        <f>'PR-RAS'!E379</f>
        <v>14392.37</v>
      </c>
      <c r="E374" s="2">
        <v>0</v>
      </c>
      <c r="F374" s="2">
        <v>0</v>
      </c>
      <c r="G374" s="3">
        <f t="shared" si="12"/>
        <v>77259.579519999999</v>
      </c>
      <c r="H374" s="3">
        <f t="shared" si="13"/>
        <v>0.87000000000080036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19420</v>
      </c>
      <c r="D375" s="2">
        <f>'PR-RAS'!E380</f>
        <v>2605.34</v>
      </c>
      <c r="E375" s="2">
        <v>0</v>
      </c>
      <c r="F375" s="2">
        <v>0</v>
      </c>
      <c r="G375" s="3">
        <f t="shared" si="12"/>
        <v>9211.8743200000008</v>
      </c>
      <c r="H375" s="3">
        <f t="shared" si="13"/>
        <v>0.34000000000014552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158925.5</v>
      </c>
      <c r="D381" s="2">
        <f>'PR-RAS'!E386</f>
        <v>11787.03</v>
      </c>
      <c r="E381" s="2">
        <v>0</v>
      </c>
      <c r="F381" s="2">
        <v>0</v>
      </c>
      <c r="G381" s="3">
        <f t="shared" si="12"/>
        <v>69349.832800000004</v>
      </c>
      <c r="H381" s="3">
        <f t="shared" si="13"/>
        <v>0.53000000000065484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198.41</v>
      </c>
      <c r="D388" s="2">
        <f>'PR-RAS'!E393</f>
        <v>30.5</v>
      </c>
      <c r="E388" s="2">
        <v>0</v>
      </c>
      <c r="F388" s="2">
        <v>0</v>
      </c>
      <c r="G388" s="3">
        <f t="shared" si="12"/>
        <v>100.39166999999999</v>
      </c>
      <c r="H388" s="3">
        <f t="shared" si="13"/>
        <v>0.90999999999999659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198.41</v>
      </c>
      <c r="D389" s="2">
        <f>'PR-RAS'!E394</f>
        <v>30.5</v>
      </c>
      <c r="E389" s="2">
        <v>0</v>
      </c>
      <c r="F389" s="2">
        <v>0</v>
      </c>
      <c r="G389" s="3">
        <f t="shared" si="12"/>
        <v>100.65107999999999</v>
      </c>
      <c r="H389" s="3">
        <f t="shared" si="13"/>
        <v>0.90999999999999659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178543.91</v>
      </c>
      <c r="D413" s="2">
        <f>'PR-RAS'!E418</f>
        <v>14422.87</v>
      </c>
      <c r="E413" s="2">
        <v>0</v>
      </c>
      <c r="F413" s="2">
        <v>0</v>
      </c>
      <c r="G413" s="3">
        <f t="shared" si="12"/>
        <v>85444.535799999998</v>
      </c>
      <c r="H413" s="3">
        <f t="shared" si="13"/>
        <v>0.21999999999570719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910020.29999999993</v>
      </c>
      <c r="D417" s="2">
        <f>'PR-RAS'!E422</f>
        <v>872873.8600000001</v>
      </c>
      <c r="E417" s="2">
        <v>0</v>
      </c>
      <c r="F417" s="2">
        <v>0</v>
      </c>
      <c r="G417" s="3">
        <f t="shared" si="12"/>
        <v>1104799.4963199999</v>
      </c>
      <c r="H417" s="3">
        <f t="shared" si="13"/>
        <v>0.43999999982770532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1023496.82</v>
      </c>
      <c r="D418" s="2">
        <f>'PR-RAS'!E423</f>
        <v>851786.7300000001</v>
      </c>
      <c r="E418" s="2">
        <v>0</v>
      </c>
      <c r="F418" s="2">
        <v>0</v>
      </c>
      <c r="G418" s="3">
        <f t="shared" si="12"/>
        <v>1137188.3067600001</v>
      </c>
      <c r="H418" s="3">
        <f t="shared" si="13"/>
        <v>0.44999999995343387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21087.130000000005</v>
      </c>
      <c r="E419" s="2">
        <v>0</v>
      </c>
      <c r="F419" s="2">
        <v>0</v>
      </c>
      <c r="G419" s="3">
        <f t="shared" si="12"/>
        <v>17628.840680000005</v>
      </c>
      <c r="H419" s="3">
        <f t="shared" si="13"/>
        <v>0.13000000000465661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113476.52000000002</v>
      </c>
      <c r="D420" s="2">
        <f>'PR-RAS'!E425</f>
        <v>0</v>
      </c>
      <c r="E420" s="2">
        <v>0</v>
      </c>
      <c r="F420" s="2">
        <v>0</v>
      </c>
      <c r="G420" s="3">
        <f t="shared" si="12"/>
        <v>47546.661880000007</v>
      </c>
      <c r="H420" s="3">
        <f t="shared" si="13"/>
        <v>0.47999999998137355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49526.400000000001</v>
      </c>
      <c r="D421" s="2">
        <f>'PR-RAS'!E426</f>
        <v>0</v>
      </c>
      <c r="E421" s="2">
        <v>0</v>
      </c>
      <c r="F421" s="2">
        <v>0</v>
      </c>
      <c r="G421" s="3">
        <f t="shared" si="12"/>
        <v>20801.088</v>
      </c>
      <c r="H421" s="3">
        <f t="shared" si="13"/>
        <v>0.40000000000145519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72081.05</v>
      </c>
      <c r="E422" s="2">
        <v>0</v>
      </c>
      <c r="F422" s="2">
        <v>0</v>
      </c>
      <c r="G422" s="3">
        <f t="shared" si="12"/>
        <v>60692.244100000004</v>
      </c>
      <c r="H422" s="3">
        <f t="shared" si="13"/>
        <v>5.0000000002910383E-2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95397.91</v>
      </c>
      <c r="D423" s="2">
        <f>'PR-RAS'!E428</f>
        <v>104560.72</v>
      </c>
      <c r="E423" s="2">
        <v>0</v>
      </c>
      <c r="F423" s="2">
        <v>0</v>
      </c>
      <c r="G423" s="3">
        <f t="shared" si="12"/>
        <v>128507.16569999998</v>
      </c>
      <c r="H423" s="3">
        <f t="shared" si="13"/>
        <v>0.36999999999534339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910020.29999999993</v>
      </c>
      <c r="D637" s="2">
        <f>'PR-RAS'!E643</f>
        <v>872873.8600000001</v>
      </c>
      <c r="E637" s="2">
        <v>0</v>
      </c>
      <c r="F637" s="2">
        <v>0</v>
      </c>
      <c r="G637" s="3">
        <f t="shared" si="14"/>
        <v>1689068.4607200001</v>
      </c>
      <c r="H637" s="3">
        <f t="shared" si="15"/>
        <v>0.43999999982770532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1023496.82</v>
      </c>
      <c r="D638" s="2">
        <f>'PR-RAS'!E644</f>
        <v>851786.7300000001</v>
      </c>
      <c r="E638" s="2">
        <v>0</v>
      </c>
      <c r="F638" s="2">
        <v>0</v>
      </c>
      <c r="G638" s="3">
        <f t="shared" si="14"/>
        <v>1737143.7683600001</v>
      </c>
      <c r="H638" s="3">
        <f t="shared" si="15"/>
        <v>0.44999999995343387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21087.130000000005</v>
      </c>
      <c r="E639" s="2">
        <v>0</v>
      </c>
      <c r="F639" s="2">
        <v>0</v>
      </c>
      <c r="G639" s="3">
        <f t="shared" si="14"/>
        <v>26907.177880000007</v>
      </c>
      <c r="H639" s="3">
        <f t="shared" si="15"/>
        <v>0.13000000000465661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113476.52000000002</v>
      </c>
      <c r="D640" s="2">
        <f>'PR-RAS'!E646</f>
        <v>0</v>
      </c>
      <c r="E640" s="2">
        <v>0</v>
      </c>
      <c r="F640" s="2">
        <v>0</v>
      </c>
      <c r="G640" s="3">
        <f t="shared" si="14"/>
        <v>72511.496280000007</v>
      </c>
      <c r="H640" s="3">
        <f t="shared" si="15"/>
        <v>0.47999999998137355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49526.400000000001</v>
      </c>
      <c r="D641" s="2">
        <f>'PR-RAS'!E647</f>
        <v>0</v>
      </c>
      <c r="E641" s="2">
        <v>0</v>
      </c>
      <c r="F641" s="2">
        <v>0</v>
      </c>
      <c r="G641" s="3">
        <f t="shared" si="14"/>
        <v>31696.896000000001</v>
      </c>
      <c r="H641" s="3">
        <f t="shared" si="15"/>
        <v>0.40000000000145519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72081.05</v>
      </c>
      <c r="E642" s="2">
        <v>0</v>
      </c>
      <c r="F642" s="2">
        <v>0</v>
      </c>
      <c r="G642" s="3">
        <f t="shared" si="14"/>
        <v>92407.906100000007</v>
      </c>
      <c r="H642" s="3">
        <f t="shared" si="15"/>
        <v>5.0000000002910383E-2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63950.120000000017</v>
      </c>
      <c r="D644" s="2">
        <f>'PR-RAS'!E650</f>
        <v>50993.919999999998</v>
      </c>
      <c r="E644" s="2">
        <v>0</v>
      </c>
      <c r="F644" s="2">
        <v>0</v>
      </c>
      <c r="G644" s="3">
        <f t="shared" si="14"/>
        <v>106698.10828000001</v>
      </c>
      <c r="H644" s="3">
        <f t="shared" si="15"/>
        <v>0.20000000001891749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56500.26</v>
      </c>
      <c r="D646" s="2">
        <f>'PR-RAS'!E653</f>
        <v>0</v>
      </c>
      <c r="E646" s="2">
        <v>0</v>
      </c>
      <c r="F646" s="2">
        <v>0</v>
      </c>
      <c r="G646" s="3">
        <f t="shared" si="14"/>
        <v>36442.667700000005</v>
      </c>
      <c r="H646" s="3">
        <f t="shared" si="15"/>
        <v>0.26000000000203727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52498.86</v>
      </c>
      <c r="D647" s="2">
        <f>'PR-RAS'!E654</f>
        <v>0</v>
      </c>
      <c r="E647" s="2">
        <v>0</v>
      </c>
      <c r="F647" s="2">
        <v>0</v>
      </c>
      <c r="G647" s="3">
        <f t="shared" si="14"/>
        <v>33914.263559999999</v>
      </c>
      <c r="H647" s="3">
        <f t="shared" si="15"/>
        <v>0.13999999999941792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108999.12</v>
      </c>
      <c r="D648" s="2">
        <f>'PR-RAS'!E655</f>
        <v>0</v>
      </c>
      <c r="E648" s="2">
        <v>0</v>
      </c>
      <c r="F648" s="2">
        <v>0</v>
      </c>
      <c r="G648" s="3">
        <f t="shared" si="14"/>
        <v>70522.430640000006</v>
      </c>
      <c r="H648" s="3">
        <f t="shared" si="15"/>
        <v>0.11999999999534339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45</v>
      </c>
      <c r="D651" s="2">
        <f>'PR-RAS'!E658</f>
        <v>52</v>
      </c>
      <c r="E651" s="2">
        <v>0</v>
      </c>
      <c r="F651" s="2">
        <v>0</v>
      </c>
      <c r="G651" s="3">
        <f t="shared" si="14"/>
        <v>96.850000000000009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v>
      </c>
      <c r="D653" s="2">
        <f>'PR-RAS'!E660</f>
        <v>36</v>
      </c>
      <c r="E653" s="2">
        <v>0</v>
      </c>
      <c r="F653" s="2">
        <v>0</v>
      </c>
      <c r="G653" s="3">
        <f t="shared" si="14"/>
        <v>69.112000000000009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638311.59</v>
      </c>
      <c r="D676" s="2">
        <f>'PR-RAS'!E683</f>
        <v>766466.27</v>
      </c>
      <c r="E676" s="2">
        <v>0</v>
      </c>
      <c r="F676" s="2">
        <v>0</v>
      </c>
      <c r="G676" s="3">
        <f t="shared" si="14"/>
        <v>1465589.7877500001</v>
      </c>
      <c r="H676" s="3">
        <f t="shared" si="15"/>
        <v>0.68000000005122274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3170</v>
      </c>
      <c r="D677" s="2">
        <f>'PR-RAS'!E684</f>
        <v>0</v>
      </c>
      <c r="E677" s="2">
        <v>0</v>
      </c>
      <c r="F677" s="2">
        <v>0</v>
      </c>
      <c r="G677" s="3">
        <f t="shared" si="14"/>
        <v>2142.92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178484.64</v>
      </c>
      <c r="D678" s="2">
        <f>'PR-RAS'!E685</f>
        <v>7222.4</v>
      </c>
      <c r="E678" s="2">
        <v>0</v>
      </c>
      <c r="F678" s="2">
        <v>0</v>
      </c>
      <c r="G678" s="3">
        <f t="shared" si="14"/>
        <v>130613.23088000002</v>
      </c>
      <c r="H678" s="3">
        <f t="shared" si="15"/>
        <v>0.75999999998566636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9229.6</v>
      </c>
      <c r="D717" s="2">
        <f>'PR-RAS'!E724</f>
        <v>7525.11</v>
      </c>
      <c r="E717" s="2">
        <v>0</v>
      </c>
      <c r="F717" s="2">
        <v>0</v>
      </c>
      <c r="G717" s="3">
        <f t="shared" si="14"/>
        <v>17384.351119999999</v>
      </c>
      <c r="H717" s="3">
        <f t="shared" si="15"/>
        <v>0.50999999999930878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3062</v>
      </c>
      <c r="E725" s="2">
        <v>0</v>
      </c>
      <c r="F725" s="2">
        <v>0</v>
      </c>
      <c r="G725" s="3">
        <f t="shared" si="14"/>
        <v>4433.7759999999998</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19075.830000000002</v>
      </c>
      <c r="D727" s="2">
        <f>'PR-RAS'!E734</f>
        <v>16280.53</v>
      </c>
      <c r="E727" s="2">
        <v>0</v>
      </c>
      <c r="F727" s="2">
        <v>0</v>
      </c>
      <c r="G727" s="3">
        <f t="shared" si="14"/>
        <v>37488.382140000002</v>
      </c>
      <c r="H727" s="3">
        <f t="shared" si="15"/>
        <v>0.63999999999759893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2092.41</v>
      </c>
      <c r="D729" s="2">
        <f>'PR-RAS'!E736</f>
        <v>1875.9</v>
      </c>
      <c r="E729" s="2">
        <v>0</v>
      </c>
      <c r="F729" s="2">
        <v>0</v>
      </c>
      <c r="G729" s="3">
        <f t="shared" si="14"/>
        <v>4254.5848800000003</v>
      </c>
      <c r="H729" s="3">
        <f t="shared" si="15"/>
        <v>0.50999999999976353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2242.73</v>
      </c>
      <c r="D731" s="2">
        <f>'PR-RAS'!E738</f>
        <v>2482.9899999999998</v>
      </c>
      <c r="E731" s="2">
        <v>0</v>
      </c>
      <c r="F731" s="2">
        <v>0</v>
      </c>
      <c r="G731" s="3">
        <f t="shared" si="14"/>
        <v>5262.358299999999</v>
      </c>
      <c r="H731" s="3">
        <f t="shared" si="15"/>
        <v>0.28000000000020009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1164</v>
      </c>
      <c r="D737" s="2">
        <f>'PR-RAS'!E744</f>
        <v>2520</v>
      </c>
      <c r="E737" s="2">
        <v>0</v>
      </c>
      <c r="F737" s="2">
        <v>0</v>
      </c>
      <c r="G737" s="3">
        <f t="shared" si="28"/>
        <v>4566.1440000000002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162.33000000000001</v>
      </c>
      <c r="D848" s="2">
        <f>'PR-RAS'!E855</f>
        <v>0</v>
      </c>
      <c r="E848" s="2">
        <v>0</v>
      </c>
      <c r="F848" s="2">
        <v>0</v>
      </c>
      <c r="G848" s="3">
        <f t="shared" si="34"/>
        <v>137.49351000000001</v>
      </c>
      <c r="H848" s="3">
        <f t="shared" si="35"/>
        <v>0.33000000000001251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116892.35</v>
      </c>
      <c r="D1581" s="7"/>
      <c r="E1581" s="7">
        <v>0</v>
      </c>
      <c r="F1581" s="7">
        <v>0</v>
      </c>
      <c r="G1581" s="8">
        <f t="shared" ref="G1581:G1685" si="70">B1581/1000*C1581</f>
        <v>116.89235000000001</v>
      </c>
      <c r="H1581" s="8">
        <f t="shared" ref="H1581:H1685" si="71">ABS(C1581-ROUND(C1581,0))</f>
        <v>0.35000000000582077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860017.78</v>
      </c>
      <c r="D1582" s="2">
        <v>0</v>
      </c>
      <c r="E1582" s="2">
        <v>0</v>
      </c>
      <c r="F1582" s="2">
        <v>0</v>
      </c>
      <c r="G1582" s="3">
        <f t="shared" si="70"/>
        <v>1720.03556</v>
      </c>
      <c r="H1582" s="3">
        <f t="shared" si="71"/>
        <v>0.21999999997206032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1995.66</v>
      </c>
      <c r="D1583" s="2">
        <v>0</v>
      </c>
      <c r="E1583" s="2">
        <v>0</v>
      </c>
      <c r="F1583" s="2">
        <v>0</v>
      </c>
      <c r="G1583" s="3">
        <f t="shared" si="70"/>
        <v>5.98698</v>
      </c>
      <c r="H1583" s="3">
        <f t="shared" si="71"/>
        <v>0.33999999999991815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839644.03</v>
      </c>
      <c r="D1584" s="2">
        <v>0</v>
      </c>
      <c r="E1584" s="2">
        <v>0</v>
      </c>
      <c r="F1584" s="2">
        <v>0</v>
      </c>
      <c r="G1584" s="3">
        <f t="shared" si="70"/>
        <v>3358.5761200000002</v>
      </c>
      <c r="H1584" s="3">
        <f t="shared" si="71"/>
        <v>3.0000000027939677E-2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660345.97</v>
      </c>
      <c r="D1585" s="2">
        <v>0</v>
      </c>
      <c r="E1585" s="2">
        <v>0</v>
      </c>
      <c r="F1585" s="2">
        <v>0</v>
      </c>
      <c r="G1585" s="3">
        <f t="shared" si="70"/>
        <v>3301.7298499999997</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178758.66</v>
      </c>
      <c r="D1586" s="2">
        <v>0</v>
      </c>
      <c r="E1586" s="2">
        <v>0</v>
      </c>
      <c r="F1586" s="2">
        <v>0</v>
      </c>
      <c r="G1586" s="3">
        <f t="shared" si="70"/>
        <v>1072.55196</v>
      </c>
      <c r="H1586" s="3">
        <f t="shared" si="71"/>
        <v>0.33999999999650754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129.4</v>
      </c>
      <c r="D1587" s="2">
        <v>0</v>
      </c>
      <c r="E1587" s="2">
        <v>0</v>
      </c>
      <c r="F1587" s="2">
        <v>0</v>
      </c>
      <c r="G1587" s="3">
        <f t="shared" si="70"/>
        <v>0.90580000000000005</v>
      </c>
      <c r="H1587" s="3">
        <f t="shared" si="71"/>
        <v>0.40000000000000568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410</v>
      </c>
      <c r="D1591" s="2">
        <v>0</v>
      </c>
      <c r="E1591" s="2">
        <v>0</v>
      </c>
      <c r="F1591" s="2">
        <v>0</v>
      </c>
      <c r="G1591" s="3">
        <f t="shared" si="70"/>
        <v>4.51</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14422.87</v>
      </c>
      <c r="D1593" s="2">
        <v>0</v>
      </c>
      <c r="E1593" s="2">
        <v>0</v>
      </c>
      <c r="F1593" s="2">
        <v>0</v>
      </c>
      <c r="G1593" s="3">
        <f t="shared" si="70"/>
        <v>187.49731</v>
      </c>
      <c r="H1593" s="3">
        <f t="shared" si="71"/>
        <v>0.12999999999919964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3955.22</v>
      </c>
      <c r="D1600" s="2">
        <v>0</v>
      </c>
      <c r="E1600" s="2">
        <v>0</v>
      </c>
      <c r="F1600" s="2">
        <v>0</v>
      </c>
      <c r="G1600" s="3">
        <f>B1600/1000*C1600</f>
        <v>79.104399999999998</v>
      </c>
      <c r="H1600" s="3">
        <f>ABS(C1600-ROUND(C1600,0))</f>
        <v>0.21999999999979991</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853917.8</v>
      </c>
      <c r="D1601" s="2">
        <v>0</v>
      </c>
      <c r="E1601" s="2">
        <v>0</v>
      </c>
      <c r="F1601" s="2">
        <v>0</v>
      </c>
      <c r="G1601" s="3">
        <f t="shared" si="70"/>
        <v>17932.273800000003</v>
      </c>
      <c r="H1601" s="3">
        <f t="shared" si="71"/>
        <v>0.19999999995343387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1995.66</v>
      </c>
      <c r="D1602" s="2">
        <v>0</v>
      </c>
      <c r="E1602" s="2">
        <v>0</v>
      </c>
      <c r="F1602" s="2">
        <v>0</v>
      </c>
      <c r="G1602" s="3">
        <f t="shared" si="70"/>
        <v>43.904519999999998</v>
      </c>
      <c r="H1602" s="3">
        <f t="shared" si="71"/>
        <v>0.33999999999991815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837729.7</v>
      </c>
      <c r="D1603" s="2">
        <v>0</v>
      </c>
      <c r="E1603" s="2">
        <v>0</v>
      </c>
      <c r="F1603" s="2">
        <v>0</v>
      </c>
      <c r="G1603" s="3">
        <f t="shared" si="70"/>
        <v>19267.783099999997</v>
      </c>
      <c r="H1603" s="3">
        <f t="shared" si="71"/>
        <v>0.30000000004656613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660888.64</v>
      </c>
      <c r="D1604" s="2">
        <v>0</v>
      </c>
      <c r="E1604" s="2">
        <v>0</v>
      </c>
      <c r="F1604" s="2">
        <v>0</v>
      </c>
      <c r="G1604" s="3">
        <f t="shared" si="70"/>
        <v>15861.327360000001</v>
      </c>
      <c r="H1604" s="3">
        <f t="shared" si="71"/>
        <v>0.35999999998603016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175374.97</v>
      </c>
      <c r="D1605" s="2">
        <v>0</v>
      </c>
      <c r="E1605" s="2">
        <v>0</v>
      </c>
      <c r="F1605" s="2">
        <v>0</v>
      </c>
      <c r="G1605" s="3">
        <f t="shared" si="70"/>
        <v>4384.3742499999998</v>
      </c>
      <c r="H1605" s="3">
        <f t="shared" si="71"/>
        <v>2.9999999998835847E-2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129.4</v>
      </c>
      <c r="D1606" s="2">
        <v>0</v>
      </c>
      <c r="E1606" s="2">
        <v>0</v>
      </c>
      <c r="F1606" s="2">
        <v>0</v>
      </c>
      <c r="G1606" s="3">
        <f t="shared" si="70"/>
        <v>3.3643999999999998</v>
      </c>
      <c r="H1606" s="3">
        <f t="shared" si="71"/>
        <v>0.40000000000000568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926.69</v>
      </c>
      <c r="D1609" s="2">
        <v>0</v>
      </c>
      <c r="E1609" s="2">
        <v>0</v>
      </c>
      <c r="F1609" s="2">
        <v>0</v>
      </c>
      <c r="G1609" s="3">
        <f t="shared" si="70"/>
        <v>26.874010000000002</v>
      </c>
      <c r="H1609" s="3">
        <f t="shared" si="71"/>
        <v>0.30999999999994543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410</v>
      </c>
      <c r="D1610" s="2">
        <v>0</v>
      </c>
      <c r="E1610" s="2">
        <v>0</v>
      </c>
      <c r="F1610" s="2">
        <v>0</v>
      </c>
      <c r="G1610" s="3">
        <f t="shared" si="70"/>
        <v>12.299999999999999</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12296.78</v>
      </c>
      <c r="D1612" s="2">
        <v>0</v>
      </c>
      <c r="E1612" s="2">
        <v>0</v>
      </c>
      <c r="F1612" s="2">
        <v>0</v>
      </c>
      <c r="G1612" s="3">
        <f t="shared" si="70"/>
        <v>393.49696</v>
      </c>
      <c r="H1612" s="3">
        <f t="shared" si="71"/>
        <v>0.21999999999934516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1895.66</v>
      </c>
      <c r="D1619" s="2">
        <v>0</v>
      </c>
      <c r="E1619" s="2">
        <v>0</v>
      </c>
      <c r="F1619" s="2">
        <v>0</v>
      </c>
      <c r="G1619" s="3">
        <f>B1619/1000*C1619</f>
        <v>73.93074</v>
      </c>
      <c r="H1619" s="3">
        <f>ABS(C1619-ROUND(C1619,0))</f>
        <v>0.33999999999991815</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122992.32999999996</v>
      </c>
      <c r="D1620" s="2">
        <v>0</v>
      </c>
      <c r="E1620" s="2">
        <v>0</v>
      </c>
      <c r="F1620" s="2">
        <v>0</v>
      </c>
      <c r="G1620" s="3">
        <f t="shared" si="70"/>
        <v>4919.6931999999988</v>
      </c>
      <c r="H1620" s="3">
        <f t="shared" si="71"/>
        <v>0.32999999995809048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122992.32999999999</v>
      </c>
      <c r="D1680" s="2">
        <v>0</v>
      </c>
      <c r="E1680" s="2">
        <v>0</v>
      </c>
      <c r="F1680" s="2">
        <v>0</v>
      </c>
      <c r="G1680" s="3">
        <f t="shared" si="70"/>
        <v>12299.233</v>
      </c>
      <c r="H1680" s="3">
        <f t="shared" si="71"/>
        <v>0.32999999998719431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2059.56</v>
      </c>
      <c r="D1681" s="2">
        <v>0</v>
      </c>
      <c r="E1681" s="2">
        <v>0</v>
      </c>
      <c r="F1681" s="2">
        <v>0</v>
      </c>
      <c r="G1681" s="3">
        <f t="shared" si="70"/>
        <v>208.01555999999999</v>
      </c>
      <c r="H1681" s="3">
        <f t="shared" si="71"/>
        <v>0.44000000000005457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118327.43</v>
      </c>
      <c r="D1682" s="2">
        <v>0</v>
      </c>
      <c r="E1682" s="2">
        <v>0</v>
      </c>
      <c r="F1682" s="2">
        <v>0</v>
      </c>
      <c r="G1682" s="3">
        <f t="shared" si="70"/>
        <v>12069.397859999999</v>
      </c>
      <c r="H1682" s="3">
        <f t="shared" si="71"/>
        <v>0.42999999999301508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2605.34</v>
      </c>
      <c r="D1683" s="2">
        <v>0</v>
      </c>
      <c r="E1683" s="2">
        <v>0</v>
      </c>
      <c r="F1683" s="2">
        <v>0</v>
      </c>
      <c r="G1683" s="3">
        <f t="shared" si="70"/>
        <v>268.35001999999997</v>
      </c>
      <c r="H1683" s="3">
        <f t="shared" si="71"/>
        <v>0.34000000000014552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9"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8883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910020.29999999993</v>
      </c>
      <c r="I17" s="275">
        <f>'PR-RAS'!E6</f>
        <v>872873.8600000001</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844952.90999999992</v>
      </c>
      <c r="I18" s="275">
        <f>'PR-RAS'!E152</f>
        <v>837363.8600000001</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63950.120000000017</v>
      </c>
      <c r="I20" s="275">
        <f>'PR-RAS'!E650</f>
        <v>50993.919999999998</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116892.35</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122992.32999999996</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122992.32999999999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 zoomScaleNormal="100" workbookViewId="0">
      <selection activeCell="E380" sqref="E38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910020.29999999993</v>
      </c>
      <c r="E6" s="60">
        <f>E7+E43+E49+E82+E106+E125+E134+E140</f>
        <v>872873.8600000001</v>
      </c>
      <c r="F6" s="45">
        <f t="shared" ref="F6:F132" si="0">IF(D6&lt;&gt;0,IF(E6/D6&gt;=100,"&gt;&gt;100",E6/D6*100),"-")</f>
        <v>95.91806468493067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819966.23</v>
      </c>
      <c r="E49" s="60">
        <f>E50+E53+E58+E61+E64+E68+E71+E74+E77</f>
        <v>773688.67</v>
      </c>
      <c r="F49" s="45">
        <f t="shared" si="0"/>
        <v>94.356162692212337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819966.23</v>
      </c>
      <c r="E68" s="60">
        <f t="shared" si="11"/>
        <v>773688.67</v>
      </c>
      <c r="F68" s="45">
        <f t="shared" si="0"/>
        <v>94.356162692212337</v>
      </c>
    </row>
    <row r="69" spans="1:6" ht="12.75" customHeight="1" x14ac:dyDescent="0.2">
      <c r="A69" s="63" t="s">
        <v>141</v>
      </c>
      <c r="B69" s="64" t="s">
        <v>142</v>
      </c>
      <c r="C69" s="247" t="s">
        <v>141</v>
      </c>
      <c r="D69" s="194">
        <v>641481.59</v>
      </c>
      <c r="E69" s="194">
        <v>766466.27</v>
      </c>
      <c r="F69" s="45">
        <f t="shared" si="0"/>
        <v>119.48375166931915</v>
      </c>
    </row>
    <row r="70" spans="1:6" ht="24" x14ac:dyDescent="0.2">
      <c r="A70" s="63" t="s">
        <v>143</v>
      </c>
      <c r="B70" s="64" t="s">
        <v>144</v>
      </c>
      <c r="C70" s="247" t="s">
        <v>143</v>
      </c>
      <c r="D70" s="194">
        <v>178484.64</v>
      </c>
      <c r="E70" s="194">
        <v>7222.4</v>
      </c>
      <c r="F70" s="45">
        <f t="shared" si="0"/>
        <v>4.0465106689292698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6">
        <f>D107+D112+D120+D124</f>
        <v>9499.6</v>
      </c>
      <c r="E106" s="336">
        <f>E107+E112+E120+E124</f>
        <v>7851.13</v>
      </c>
      <c r="F106" s="71">
        <f t="shared" si="0"/>
        <v>82.646953555939191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9499.6</v>
      </c>
      <c r="E112" s="60">
        <f t="shared" si="20"/>
        <v>7851.13</v>
      </c>
      <c r="F112" s="45">
        <f t="shared" si="0"/>
        <v>82.646953555939191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9499.6</v>
      </c>
      <c r="E117" s="194">
        <v>7851.13</v>
      </c>
      <c r="F117" s="45">
        <f t="shared" si="0"/>
        <v>82.646953555939191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5518.45</v>
      </c>
      <c r="E125" s="60">
        <f t="shared" si="22"/>
        <v>4654.3999999999996</v>
      </c>
      <c r="F125" s="45">
        <f t="shared" si="0"/>
        <v>84.342523715898494</v>
      </c>
    </row>
    <row r="126" spans="1:6" ht="12.75" customHeight="1" x14ac:dyDescent="0.2">
      <c r="A126" s="63">
        <v>661</v>
      </c>
      <c r="B126" s="65" t="s">
        <v>255</v>
      </c>
      <c r="C126" s="247" t="s">
        <v>256</v>
      </c>
      <c r="D126" s="60">
        <f t="shared" ref="D126:E126" si="23">SUM(D127:D128)</f>
        <v>5518.45</v>
      </c>
      <c r="E126" s="60">
        <f t="shared" si="23"/>
        <v>4654.3999999999996</v>
      </c>
      <c r="F126" s="45">
        <f t="shared" si="0"/>
        <v>84.342523715898494</v>
      </c>
    </row>
    <row r="127" spans="1:6" ht="12.75" customHeight="1" x14ac:dyDescent="0.2">
      <c r="A127" s="63">
        <v>6614</v>
      </c>
      <c r="B127" s="65" t="s">
        <v>257</v>
      </c>
      <c r="C127" s="247" t="s">
        <v>258</v>
      </c>
      <c r="D127" s="194">
        <v>31</v>
      </c>
      <c r="E127" s="194">
        <v>95.95</v>
      </c>
      <c r="F127" s="45">
        <f t="shared" si="0"/>
        <v>309.51612903225805</v>
      </c>
    </row>
    <row r="128" spans="1:6" ht="12.75" customHeight="1" x14ac:dyDescent="0.2">
      <c r="A128" s="63">
        <v>6615</v>
      </c>
      <c r="B128" s="65" t="s">
        <v>259</v>
      </c>
      <c r="C128" s="247" t="s">
        <v>260</v>
      </c>
      <c r="D128" s="194">
        <v>5487.45</v>
      </c>
      <c r="E128" s="194">
        <v>4558.45</v>
      </c>
      <c r="F128" s="45">
        <f t="shared" si="0"/>
        <v>83.070460778685913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75036.02</v>
      </c>
      <c r="E134" s="60">
        <f t="shared" si="25"/>
        <v>86679.66</v>
      </c>
      <c r="F134" s="45">
        <f t="shared" ref="F134:F229" si="26">IF(D134&lt;&gt;0,IF(E134/D134&gt;=100,"&gt;&gt;100",E134/D134*100),"-")</f>
        <v>115.51740084295517</v>
      </c>
    </row>
    <row r="135" spans="1:6" ht="24" x14ac:dyDescent="0.2">
      <c r="A135" s="63">
        <v>671</v>
      </c>
      <c r="B135" s="182" t="s">
        <v>273</v>
      </c>
      <c r="C135" s="247" t="s">
        <v>274</v>
      </c>
      <c r="D135" s="60">
        <f t="shared" ref="D135:E135" si="27">SUM(D136:D138)</f>
        <v>75036.02</v>
      </c>
      <c r="E135" s="60">
        <f t="shared" si="27"/>
        <v>86679.66</v>
      </c>
      <c r="F135" s="45">
        <f t="shared" si="26"/>
        <v>115.51740084295517</v>
      </c>
    </row>
    <row r="136" spans="1:6" ht="12.75" customHeight="1" x14ac:dyDescent="0.2">
      <c r="A136" s="63">
        <v>6711</v>
      </c>
      <c r="B136" s="65" t="s">
        <v>275</v>
      </c>
      <c r="C136" s="247" t="s">
        <v>276</v>
      </c>
      <c r="D136" s="194">
        <v>75036.02</v>
      </c>
      <c r="E136" s="194">
        <v>86679.66</v>
      </c>
      <c r="F136" s="45">
        <f t="shared" si="26"/>
        <v>115.51740084295517</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844952.90999999992</v>
      </c>
      <c r="E152" s="60">
        <f>E153+E164+E202+E221+E230+E262+E273</f>
        <v>837363.8600000001</v>
      </c>
      <c r="F152" s="45">
        <f t="shared" si="26"/>
        <v>99.10183752133598</v>
      </c>
    </row>
    <row r="153" spans="1:6" ht="12.75" customHeight="1" x14ac:dyDescent="0.2">
      <c r="A153" s="63">
        <v>31</v>
      </c>
      <c r="B153" s="64" t="s">
        <v>308</v>
      </c>
      <c r="C153" s="247" t="s">
        <v>3</v>
      </c>
      <c r="D153" s="60">
        <f t="shared" ref="D153:E153" si="30">D154+D159+D160</f>
        <v>671815.15</v>
      </c>
      <c r="E153" s="60">
        <f t="shared" si="30"/>
        <v>656070.14</v>
      </c>
      <c r="F153" s="45">
        <f t="shared" si="26"/>
        <v>97.656347880812149</v>
      </c>
    </row>
    <row r="154" spans="1:6" ht="12.75" customHeight="1" x14ac:dyDescent="0.2">
      <c r="A154" s="63">
        <v>311</v>
      </c>
      <c r="B154" s="64" t="s">
        <v>309</v>
      </c>
      <c r="C154" s="247" t="s">
        <v>310</v>
      </c>
      <c r="D154" s="60">
        <f t="shared" ref="D154:E154" si="31">SUM(D155:D158)</f>
        <v>570728.73</v>
      </c>
      <c r="E154" s="60">
        <f t="shared" si="31"/>
        <v>551174.93000000005</v>
      </c>
      <c r="F154" s="45">
        <f t="shared" si="26"/>
        <v>96.573888964727615</v>
      </c>
    </row>
    <row r="155" spans="1:6" ht="12.75" customHeight="1" x14ac:dyDescent="0.2">
      <c r="A155" s="63">
        <v>3111</v>
      </c>
      <c r="B155" s="64" t="s">
        <v>311</v>
      </c>
      <c r="C155" s="247" t="s">
        <v>312</v>
      </c>
      <c r="D155" s="194">
        <v>570728.73</v>
      </c>
      <c r="E155" s="194">
        <v>551174.93000000005</v>
      </c>
      <c r="F155" s="45">
        <f t="shared" si="26"/>
        <v>96.573888964727615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14491.79</v>
      </c>
      <c r="E159" s="194">
        <v>19450.98</v>
      </c>
      <c r="F159" s="45">
        <f t="shared" si="26"/>
        <v>134.22068633343429</v>
      </c>
    </row>
    <row r="160" spans="1:6" ht="12.75" customHeight="1" x14ac:dyDescent="0.2">
      <c r="A160" s="63">
        <v>313</v>
      </c>
      <c r="B160" s="65" t="s">
        <v>321</v>
      </c>
      <c r="C160" s="247" t="s">
        <v>322</v>
      </c>
      <c r="D160" s="60">
        <f t="shared" ref="D160:E160" si="32">SUM(D161:D163)</f>
        <v>86594.63</v>
      </c>
      <c r="E160" s="60">
        <f t="shared" si="32"/>
        <v>85444.23</v>
      </c>
      <c r="F160" s="45">
        <f t="shared" si="26"/>
        <v>98.671511154906483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86594.63</v>
      </c>
      <c r="E162" s="194">
        <v>85444.23</v>
      </c>
      <c r="F162" s="45">
        <f t="shared" si="26"/>
        <v>98.671511154906483</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172190.1</v>
      </c>
      <c r="E164" s="60">
        <f>E165+E170+E178+E188+E189+E194</f>
        <v>180754.32000000004</v>
      </c>
      <c r="F164" s="45">
        <f t="shared" si="26"/>
        <v>104.97370057860471</v>
      </c>
    </row>
    <row r="165" spans="1:6" ht="12.75" customHeight="1" x14ac:dyDescent="0.2">
      <c r="A165" s="63">
        <v>321</v>
      </c>
      <c r="B165" s="64" t="s">
        <v>331</v>
      </c>
      <c r="C165" s="247" t="s">
        <v>332</v>
      </c>
      <c r="D165" s="60">
        <f t="shared" ref="D165:E165" si="33">SUM(D166:D169)</f>
        <v>22640.460000000003</v>
      </c>
      <c r="E165" s="60">
        <f t="shared" si="33"/>
        <v>25363.570000000003</v>
      </c>
      <c r="F165" s="45">
        <f t="shared" si="26"/>
        <v>112.02762664716177</v>
      </c>
    </row>
    <row r="166" spans="1:6" ht="12.75" customHeight="1" x14ac:dyDescent="0.2">
      <c r="A166" s="63">
        <v>3211</v>
      </c>
      <c r="B166" s="64" t="s">
        <v>333</v>
      </c>
      <c r="C166" s="247" t="s">
        <v>334</v>
      </c>
      <c r="D166" s="194">
        <v>2972.13</v>
      </c>
      <c r="E166" s="194">
        <v>7142.84</v>
      </c>
      <c r="F166" s="45">
        <f t="shared" si="26"/>
        <v>240.32730735196643</v>
      </c>
    </row>
    <row r="167" spans="1:6" ht="12.75" customHeight="1" x14ac:dyDescent="0.2">
      <c r="A167" s="63">
        <v>3212</v>
      </c>
      <c r="B167" s="64" t="s">
        <v>335</v>
      </c>
      <c r="C167" s="247" t="s">
        <v>336</v>
      </c>
      <c r="D167" s="194">
        <v>19075.830000000002</v>
      </c>
      <c r="E167" s="194">
        <v>16280.53</v>
      </c>
      <c r="F167" s="45">
        <f t="shared" si="26"/>
        <v>85.346378113036224</v>
      </c>
    </row>
    <row r="168" spans="1:6" ht="12.75" customHeight="1" x14ac:dyDescent="0.2">
      <c r="A168" s="63">
        <v>3213</v>
      </c>
      <c r="B168" s="64" t="s">
        <v>337</v>
      </c>
      <c r="C168" s="247" t="s">
        <v>338</v>
      </c>
      <c r="D168" s="194">
        <v>294</v>
      </c>
      <c r="E168" s="194">
        <v>1358.2</v>
      </c>
      <c r="F168" s="45">
        <f t="shared" si="26"/>
        <v>461.97278911564626</v>
      </c>
    </row>
    <row r="169" spans="1:6" ht="12.75" customHeight="1" x14ac:dyDescent="0.2">
      <c r="A169" s="63">
        <v>3214</v>
      </c>
      <c r="B169" s="64" t="s">
        <v>339</v>
      </c>
      <c r="C169" s="247" t="s">
        <v>340</v>
      </c>
      <c r="D169" s="194">
        <v>298.5</v>
      </c>
      <c r="E169" s="194">
        <v>582</v>
      </c>
      <c r="F169" s="45">
        <f t="shared" si="26"/>
        <v>194.9748743718593</v>
      </c>
    </row>
    <row r="170" spans="1:6" ht="12.75" customHeight="1" x14ac:dyDescent="0.2">
      <c r="A170" s="63">
        <v>322</v>
      </c>
      <c r="B170" s="64" t="s">
        <v>341</v>
      </c>
      <c r="C170" s="247" t="s">
        <v>342</v>
      </c>
      <c r="D170" s="60">
        <f t="shared" ref="D170:E170" si="34">SUM(D171:D177)</f>
        <v>70263.199999999997</v>
      </c>
      <c r="E170" s="60">
        <f t="shared" si="34"/>
        <v>58253.66</v>
      </c>
      <c r="F170" s="45">
        <f t="shared" si="26"/>
        <v>82.907781029045083</v>
      </c>
    </row>
    <row r="171" spans="1:6" ht="12.75" customHeight="1" x14ac:dyDescent="0.2">
      <c r="A171" s="63">
        <v>3221</v>
      </c>
      <c r="B171" s="64" t="s">
        <v>343</v>
      </c>
      <c r="C171" s="247" t="s">
        <v>344</v>
      </c>
      <c r="D171" s="194">
        <v>10323.709999999999</v>
      </c>
      <c r="E171" s="194">
        <v>10725.12</v>
      </c>
      <c r="F171" s="45">
        <f t="shared" si="26"/>
        <v>103.88823397790136</v>
      </c>
    </row>
    <row r="172" spans="1:6" ht="12.75" customHeight="1" x14ac:dyDescent="0.2">
      <c r="A172" s="63">
        <v>3222</v>
      </c>
      <c r="B172" s="64" t="s">
        <v>345</v>
      </c>
      <c r="C172" s="247" t="s">
        <v>346</v>
      </c>
      <c r="D172" s="194">
        <v>46879.47</v>
      </c>
      <c r="E172" s="194">
        <v>37511.35</v>
      </c>
      <c r="F172" s="45">
        <f t="shared" si="26"/>
        <v>80.016582951983025</v>
      </c>
    </row>
    <row r="173" spans="1:6" ht="12.75" customHeight="1" x14ac:dyDescent="0.2">
      <c r="A173" s="63">
        <v>3223</v>
      </c>
      <c r="B173" s="65" t="s">
        <v>347</v>
      </c>
      <c r="C173" s="247" t="s">
        <v>348</v>
      </c>
      <c r="D173" s="194">
        <v>8296.3700000000008</v>
      </c>
      <c r="E173" s="194">
        <v>9355.5400000000009</v>
      </c>
      <c r="F173" s="45">
        <f t="shared" si="26"/>
        <v>112.76666783183489</v>
      </c>
    </row>
    <row r="174" spans="1:6" ht="12.75" customHeight="1" x14ac:dyDescent="0.2">
      <c r="A174" s="63">
        <v>3224</v>
      </c>
      <c r="B174" s="65" t="s">
        <v>349</v>
      </c>
      <c r="C174" s="247" t="s">
        <v>350</v>
      </c>
      <c r="D174" s="194">
        <v>231.08</v>
      </c>
      <c r="E174" s="194">
        <v>24.29</v>
      </c>
      <c r="F174" s="45">
        <f t="shared" si="26"/>
        <v>10.511511164964514</v>
      </c>
    </row>
    <row r="175" spans="1:6" ht="12.75" customHeight="1" x14ac:dyDescent="0.2">
      <c r="A175" s="63">
        <v>3225</v>
      </c>
      <c r="B175" s="65" t="s">
        <v>351</v>
      </c>
      <c r="C175" s="247" t="s">
        <v>352</v>
      </c>
      <c r="D175" s="194">
        <v>4484.42</v>
      </c>
      <c r="E175" s="194">
        <v>473.37</v>
      </c>
      <c r="F175" s="45">
        <f t="shared" si="26"/>
        <v>10.555880136115707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48.15</v>
      </c>
      <c r="E177" s="194">
        <v>163.99</v>
      </c>
      <c r="F177" s="45">
        <f t="shared" si="26"/>
        <v>340.58151609553482</v>
      </c>
    </row>
    <row r="178" spans="1:6" ht="12.75" customHeight="1" x14ac:dyDescent="0.2">
      <c r="A178" s="63">
        <v>323</v>
      </c>
      <c r="B178" s="65" t="s">
        <v>357</v>
      </c>
      <c r="C178" s="247" t="s">
        <v>358</v>
      </c>
      <c r="D178" s="60">
        <f t="shared" ref="D178:E178" si="35">SUM(D179:D187)</f>
        <v>72172.799999999988</v>
      </c>
      <c r="E178" s="60">
        <f t="shared" si="35"/>
        <v>91524.05</v>
      </c>
      <c r="F178" s="45">
        <f t="shared" si="26"/>
        <v>126.81238638379004</v>
      </c>
    </row>
    <row r="179" spans="1:6" ht="12.75" customHeight="1" x14ac:dyDescent="0.2">
      <c r="A179" s="63">
        <v>3231</v>
      </c>
      <c r="B179" s="65" t="s">
        <v>359</v>
      </c>
      <c r="C179" s="247" t="s">
        <v>360</v>
      </c>
      <c r="D179" s="194">
        <v>35742.5</v>
      </c>
      <c r="E179" s="194">
        <v>42230</v>
      </c>
      <c r="F179" s="45">
        <f t="shared" si="26"/>
        <v>118.15066097782751</v>
      </c>
    </row>
    <row r="180" spans="1:6" ht="12.75" customHeight="1" x14ac:dyDescent="0.2">
      <c r="A180" s="63">
        <v>3232</v>
      </c>
      <c r="B180" s="65" t="s">
        <v>361</v>
      </c>
      <c r="C180" s="247" t="s">
        <v>362</v>
      </c>
      <c r="D180" s="194">
        <v>6628.13</v>
      </c>
      <c r="E180" s="194">
        <v>7690.76</v>
      </c>
      <c r="F180" s="45">
        <f t="shared" si="26"/>
        <v>116.0321236909958</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1887.69</v>
      </c>
      <c r="E182" s="194">
        <v>2451.3000000000002</v>
      </c>
      <c r="F182" s="45">
        <f t="shared" si="26"/>
        <v>129.8571269647029</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2322.92</v>
      </c>
      <c r="E184" s="194">
        <v>2042.03</v>
      </c>
      <c r="F184" s="45">
        <f t="shared" si="26"/>
        <v>87.907891791366026</v>
      </c>
    </row>
    <row r="185" spans="1:6" ht="12.75" customHeight="1" x14ac:dyDescent="0.2">
      <c r="A185" s="63">
        <v>3237</v>
      </c>
      <c r="B185" s="64" t="s">
        <v>371</v>
      </c>
      <c r="C185" s="247" t="s">
        <v>372</v>
      </c>
      <c r="D185" s="194">
        <v>22430.52</v>
      </c>
      <c r="E185" s="194">
        <v>35631.74</v>
      </c>
      <c r="F185" s="45">
        <f t="shared" si="26"/>
        <v>158.85382951442944</v>
      </c>
    </row>
    <row r="186" spans="1:6" ht="12.75" customHeight="1" x14ac:dyDescent="0.2">
      <c r="A186" s="63">
        <v>3238</v>
      </c>
      <c r="B186" s="64" t="s">
        <v>373</v>
      </c>
      <c r="C186" s="247" t="s">
        <v>374</v>
      </c>
      <c r="D186" s="194">
        <v>1491.79</v>
      </c>
      <c r="E186" s="194">
        <v>1428.22</v>
      </c>
      <c r="F186" s="45">
        <f t="shared" si="26"/>
        <v>95.738676355251073</v>
      </c>
    </row>
    <row r="187" spans="1:6" ht="12.75" customHeight="1" x14ac:dyDescent="0.2">
      <c r="A187" s="63">
        <v>3239</v>
      </c>
      <c r="B187" s="64" t="s">
        <v>375</v>
      </c>
      <c r="C187" s="247" t="s">
        <v>376</v>
      </c>
      <c r="D187" s="194">
        <v>1669.25</v>
      </c>
      <c r="E187" s="194">
        <v>50</v>
      </c>
      <c r="F187" s="45">
        <f t="shared" si="26"/>
        <v>2.9953571963456644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7113.64</v>
      </c>
      <c r="E194" s="60">
        <f t="shared" si="36"/>
        <v>5613.04</v>
      </c>
      <c r="F194" s="45">
        <f t="shared" si="26"/>
        <v>78.905314297602914</v>
      </c>
    </row>
    <row r="195" spans="1:6" ht="12.75" customHeight="1" x14ac:dyDescent="0.2">
      <c r="A195" s="63">
        <v>3291</v>
      </c>
      <c r="B195" s="183" t="s">
        <v>391</v>
      </c>
      <c r="C195" s="247" t="s">
        <v>392</v>
      </c>
      <c r="D195" s="194">
        <v>172.02</v>
      </c>
      <c r="E195" s="194">
        <v>84</v>
      </c>
      <c r="F195" s="45">
        <f t="shared" si="26"/>
        <v>48.831531217300309</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1918.5</v>
      </c>
      <c r="E197" s="194">
        <v>1863.02</v>
      </c>
      <c r="F197" s="45">
        <f t="shared" si="26"/>
        <v>97.108157414646854</v>
      </c>
    </row>
    <row r="198" spans="1:6" ht="12.75" customHeight="1" x14ac:dyDescent="0.2">
      <c r="A198" s="63">
        <v>3294</v>
      </c>
      <c r="B198" s="64" t="s">
        <v>397</v>
      </c>
      <c r="C198" s="247" t="s">
        <v>398</v>
      </c>
      <c r="D198" s="194">
        <v>2930</v>
      </c>
      <c r="E198" s="194">
        <v>125</v>
      </c>
      <c r="F198" s="45">
        <f t="shared" si="26"/>
        <v>4.2662116040955631</v>
      </c>
    </row>
    <row r="199" spans="1:6" ht="12.75" customHeight="1" x14ac:dyDescent="0.2">
      <c r="A199" s="63">
        <v>3295</v>
      </c>
      <c r="B199" s="64" t="s">
        <v>399</v>
      </c>
      <c r="C199" s="247" t="s">
        <v>400</v>
      </c>
      <c r="D199" s="194">
        <v>1227.72</v>
      </c>
      <c r="E199" s="194">
        <v>2879.54</v>
      </c>
      <c r="F199" s="45">
        <f t="shared" si="26"/>
        <v>234.54370703417715</v>
      </c>
    </row>
    <row r="200" spans="1:6" ht="12.75" customHeight="1" x14ac:dyDescent="0.2">
      <c r="A200" s="63" t="s">
        <v>401</v>
      </c>
      <c r="B200" s="64" t="s">
        <v>402</v>
      </c>
      <c r="C200" s="247" t="s">
        <v>401</v>
      </c>
      <c r="D200" s="194">
        <v>0</v>
      </c>
      <c r="E200" s="194">
        <v>640.96</v>
      </c>
      <c r="F200" s="45" t="str">
        <f t="shared" si="26"/>
        <v>-</v>
      </c>
    </row>
    <row r="201" spans="1:6" ht="12.75" customHeight="1" x14ac:dyDescent="0.2">
      <c r="A201" s="63">
        <v>3299</v>
      </c>
      <c r="B201" s="64" t="s">
        <v>403</v>
      </c>
      <c r="C201" s="247" t="s">
        <v>404</v>
      </c>
      <c r="D201" s="194">
        <v>865.4</v>
      </c>
      <c r="E201" s="194">
        <v>20.52</v>
      </c>
      <c r="F201" s="45">
        <f t="shared" si="26"/>
        <v>2.3711578460827365</v>
      </c>
    </row>
    <row r="202" spans="1:6" ht="12.75" customHeight="1" x14ac:dyDescent="0.2">
      <c r="A202" s="63">
        <v>34</v>
      </c>
      <c r="B202" s="183" t="s">
        <v>405</v>
      </c>
      <c r="C202" s="247" t="s">
        <v>406</v>
      </c>
      <c r="D202" s="60">
        <f t="shared" ref="D202:E202" si="37">D203+D208+D216</f>
        <v>389.33</v>
      </c>
      <c r="E202" s="60">
        <f t="shared" si="37"/>
        <v>129.4</v>
      </c>
      <c r="F202" s="45">
        <f t="shared" si="26"/>
        <v>33.236585929674057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389.33</v>
      </c>
      <c r="E216" s="60">
        <f t="shared" si="40"/>
        <v>129.4</v>
      </c>
      <c r="F216" s="45">
        <f t="shared" si="26"/>
        <v>33.236585929674057</v>
      </c>
    </row>
    <row r="217" spans="1:6" ht="12.75" customHeight="1" x14ac:dyDescent="0.2">
      <c r="A217" s="63">
        <v>3431</v>
      </c>
      <c r="B217" s="182" t="s">
        <v>435</v>
      </c>
      <c r="C217" s="247" t="s">
        <v>436</v>
      </c>
      <c r="D217" s="194">
        <v>389.33</v>
      </c>
      <c r="E217" s="194">
        <v>129.4</v>
      </c>
      <c r="F217" s="45">
        <f t="shared" si="26"/>
        <v>33.236585929674057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162.33000000000001</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162.33000000000001</v>
      </c>
      <c r="E269" s="60">
        <f t="shared" si="58"/>
        <v>0</v>
      </c>
      <c r="F269" s="45">
        <f t="shared" ref="F269:F272" si="59">IF(D269&lt;&gt;0,IF(E269/D269&gt;=100,"&gt;&gt;100",E269/D269*100),"-")</f>
        <v>0</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162.33000000000001</v>
      </c>
      <c r="E271" s="194">
        <v>0</v>
      </c>
      <c r="F271" s="45">
        <f t="shared" si="59"/>
        <v>0</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396</v>
      </c>
      <c r="E273" s="60">
        <f t="shared" si="60"/>
        <v>410</v>
      </c>
      <c r="F273" s="45">
        <f t="shared" ref="F273:F277" si="61">IF(D273&lt;&gt;0,IF(E273/D273&gt;=100,"&gt;&gt;100",E273/D273*100),"-")</f>
        <v>103.53535353535352</v>
      </c>
    </row>
    <row r="274" spans="1:6" ht="12.75" customHeight="1" x14ac:dyDescent="0.2">
      <c r="A274" s="63">
        <v>381</v>
      </c>
      <c r="B274" s="64" t="s">
        <v>540</v>
      </c>
      <c r="C274" s="247" t="s">
        <v>541</v>
      </c>
      <c r="D274" s="60">
        <f t="shared" ref="D274:E274" si="62">SUM(D275:D277)</f>
        <v>396</v>
      </c>
      <c r="E274" s="60">
        <f t="shared" si="62"/>
        <v>410</v>
      </c>
      <c r="F274" s="45">
        <f t="shared" si="61"/>
        <v>103.53535353535352</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396</v>
      </c>
      <c r="E276" s="194">
        <v>410</v>
      </c>
      <c r="F276" s="45">
        <f t="shared" si="61"/>
        <v>103.53535353535352</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844952.90999999992</v>
      </c>
      <c r="E299" s="60">
        <f>E152-E297+E298</f>
        <v>837363.8600000001</v>
      </c>
      <c r="F299" s="45">
        <f t="shared" si="68"/>
        <v>99.10183752133598</v>
      </c>
    </row>
    <row r="300" spans="1:6" ht="12.75" customHeight="1" x14ac:dyDescent="0.2">
      <c r="A300" s="63" t="s">
        <v>581</v>
      </c>
      <c r="B300" s="64" t="s">
        <v>592</v>
      </c>
      <c r="C300" s="247" t="s">
        <v>593</v>
      </c>
      <c r="D300" s="60">
        <f>IF(D6&gt;=D299,D6-D299,0)</f>
        <v>65067.390000000014</v>
      </c>
      <c r="E300" s="60">
        <f>IF(E6&gt;=E299,E6-E299,0)</f>
        <v>35510</v>
      </c>
      <c r="F300" s="45">
        <f t="shared" si="68"/>
        <v>54.574188391450761</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49526.400000000001</v>
      </c>
      <c r="E302" s="194">
        <v>0</v>
      </c>
      <c r="F302" s="45">
        <f t="shared" si="68"/>
        <v>0</v>
      </c>
    </row>
    <row r="303" spans="1:6" ht="12.75" customHeight="1" x14ac:dyDescent="0.2">
      <c r="A303" s="63">
        <v>92221</v>
      </c>
      <c r="B303" s="64" t="s">
        <v>598</v>
      </c>
      <c r="C303" s="247" t="s">
        <v>599</v>
      </c>
      <c r="D303" s="194">
        <v>0</v>
      </c>
      <c r="E303" s="194">
        <v>72081.05</v>
      </c>
      <c r="F303" s="45" t="str">
        <f t="shared" si="68"/>
        <v>-</v>
      </c>
    </row>
    <row r="304" spans="1:6" ht="12.75" customHeight="1" x14ac:dyDescent="0.2">
      <c r="A304" s="63">
        <v>96</v>
      </c>
      <c r="B304" s="220" t="s">
        <v>600</v>
      </c>
      <c r="C304" s="247" t="s">
        <v>601</v>
      </c>
      <c r="D304" s="194">
        <v>95397.91</v>
      </c>
      <c r="E304" s="194">
        <v>104560.72</v>
      </c>
      <c r="F304" s="45">
        <f t="shared" si="68"/>
        <v>109.60483306185638</v>
      </c>
    </row>
    <row r="305" spans="1:6" ht="12" x14ac:dyDescent="0.2">
      <c r="A305" s="63">
        <v>9661</v>
      </c>
      <c r="B305" s="220" t="s">
        <v>602</v>
      </c>
      <c r="C305" s="247" t="s">
        <v>603</v>
      </c>
      <c r="D305" s="194">
        <v>880.7</v>
      </c>
      <c r="E305" s="194">
        <v>923.23</v>
      </c>
      <c r="F305" s="45">
        <f t="shared" si="68"/>
        <v>104.82911320540478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178543.91</v>
      </c>
      <c r="E360" s="60">
        <f t="shared" si="86"/>
        <v>14422.87</v>
      </c>
      <c r="F360" s="45">
        <f t="shared" si="72"/>
        <v>8.0780520601346755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178543.91</v>
      </c>
      <c r="E373" s="60">
        <f t="shared" si="90"/>
        <v>14422.87</v>
      </c>
      <c r="F373" s="45">
        <f t="shared" si="72"/>
        <v>8.0780520601346755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178345.5</v>
      </c>
      <c r="E379" s="60">
        <f t="shared" si="92"/>
        <v>14392.37</v>
      </c>
      <c r="F379" s="45">
        <f t="shared" si="72"/>
        <v>8.0699372846525428</v>
      </c>
    </row>
    <row r="380" spans="1:6" ht="12.75" customHeight="1" x14ac:dyDescent="0.2">
      <c r="A380" s="63">
        <v>4221</v>
      </c>
      <c r="B380" s="64" t="s">
        <v>647</v>
      </c>
      <c r="C380" s="247" t="s">
        <v>739</v>
      </c>
      <c r="D380" s="194">
        <v>19420</v>
      </c>
      <c r="E380" s="194">
        <v>2605.34</v>
      </c>
      <c r="F380" s="45">
        <f t="shared" si="72"/>
        <v>13.415756951596295</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158925.5</v>
      </c>
      <c r="E386" s="194">
        <v>11787.03</v>
      </c>
      <c r="F386" s="45">
        <f t="shared" si="72"/>
        <v>7.4167015362544095</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198.41</v>
      </c>
      <c r="E393" s="60">
        <f t="shared" si="94"/>
        <v>30.5</v>
      </c>
      <c r="F393" s="45">
        <f t="shared" si="72"/>
        <v>15.372209062043243</v>
      </c>
    </row>
    <row r="394" spans="1:6" ht="12.75" customHeight="1" x14ac:dyDescent="0.2">
      <c r="A394" s="63">
        <v>4241</v>
      </c>
      <c r="B394" s="64" t="s">
        <v>756</v>
      </c>
      <c r="C394" s="247" t="s">
        <v>757</v>
      </c>
      <c r="D394" s="194">
        <v>198.41</v>
      </c>
      <c r="E394" s="194">
        <v>30.5</v>
      </c>
      <c r="F394" s="45">
        <f t="shared" si="72"/>
        <v>15.372209062043243</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178543.91</v>
      </c>
      <c r="E418" s="60">
        <f t="shared" si="102"/>
        <v>14422.87</v>
      </c>
      <c r="F418" s="45">
        <f t="shared" si="72"/>
        <v>8.0780520601346755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910020.29999999993</v>
      </c>
      <c r="E422" s="60">
        <f>E6+E308</f>
        <v>872873.8600000001</v>
      </c>
      <c r="F422" s="45">
        <f t="shared" si="72"/>
        <v>95.91806468493067</v>
      </c>
    </row>
    <row r="423" spans="1:6" ht="12.75" customHeight="1" x14ac:dyDescent="0.2">
      <c r="A423" s="63" t="s">
        <v>581</v>
      </c>
      <c r="B423" s="64" t="s">
        <v>804</v>
      </c>
      <c r="C423" s="247" t="s">
        <v>805</v>
      </c>
      <c r="D423" s="60">
        <f t="shared" ref="D423:E423" si="103">D299+D360</f>
        <v>1023496.82</v>
      </c>
      <c r="E423" s="60">
        <f t="shared" si="103"/>
        <v>851786.7300000001</v>
      </c>
      <c r="F423" s="45">
        <f t="shared" si="72"/>
        <v>83.223192623109483</v>
      </c>
    </row>
    <row r="424" spans="1:6" ht="12.75" customHeight="1" x14ac:dyDescent="0.2">
      <c r="A424" s="63" t="s">
        <v>581</v>
      </c>
      <c r="B424" s="64" t="s">
        <v>806</v>
      </c>
      <c r="C424" s="247" t="s">
        <v>807</v>
      </c>
      <c r="D424" s="60">
        <f t="shared" ref="D424:E424" si="104">IF(D422&gt;=D423,D422-D423,0)</f>
        <v>0</v>
      </c>
      <c r="E424" s="60">
        <f t="shared" si="104"/>
        <v>21087.130000000005</v>
      </c>
      <c r="F424" s="45" t="str">
        <f t="shared" si="72"/>
        <v>-</v>
      </c>
    </row>
    <row r="425" spans="1:6" ht="12.75" customHeight="1" x14ac:dyDescent="0.2">
      <c r="A425" s="63" t="s">
        <v>581</v>
      </c>
      <c r="B425" s="64" t="s">
        <v>808</v>
      </c>
      <c r="C425" s="247" t="s">
        <v>809</v>
      </c>
      <c r="D425" s="60">
        <f t="shared" ref="D425:E425" si="105">IF(D423&gt;=D422,D423-D422,0)</f>
        <v>113476.52000000002</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49526.400000000001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72081.05</v>
      </c>
      <c r="F427" s="45" t="str">
        <f t="shared" si="72"/>
        <v>-</v>
      </c>
    </row>
    <row r="428" spans="1:6" ht="24" x14ac:dyDescent="0.2">
      <c r="A428" s="249" t="s">
        <v>815</v>
      </c>
      <c r="B428" s="243" t="s">
        <v>816</v>
      </c>
      <c r="C428" s="250" t="s">
        <v>817</v>
      </c>
      <c r="D428" s="81">
        <f t="shared" ref="D428:E428" si="108">D304+D421</f>
        <v>95397.91</v>
      </c>
      <c r="E428" s="81">
        <f t="shared" si="108"/>
        <v>104560.72</v>
      </c>
      <c r="F428" s="61">
        <f t="shared" si="72"/>
        <v>109.60483306185638</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910020.29999999993</v>
      </c>
      <c r="E643" s="60">
        <f>E422+E430</f>
        <v>872873.8600000001</v>
      </c>
      <c r="F643" s="45">
        <f t="shared" si="109"/>
        <v>95.91806468493067</v>
      </c>
    </row>
    <row r="644" spans="1:6" ht="12.75" customHeight="1" x14ac:dyDescent="0.2">
      <c r="A644" s="63" t="s">
        <v>581</v>
      </c>
      <c r="B644" s="64" t="s">
        <v>1237</v>
      </c>
      <c r="C644" s="247" t="s">
        <v>1238</v>
      </c>
      <c r="D644" s="60">
        <f>D423+D535</f>
        <v>1023496.82</v>
      </c>
      <c r="E644" s="60">
        <f>E423+E535</f>
        <v>851786.7300000001</v>
      </c>
      <c r="F644" s="45">
        <f t="shared" si="109"/>
        <v>83.223192623109483</v>
      </c>
    </row>
    <row r="645" spans="1:6" ht="12.75" customHeight="1" x14ac:dyDescent="0.2">
      <c r="A645" s="63" t="s">
        <v>581</v>
      </c>
      <c r="B645" s="64" t="s">
        <v>1239</v>
      </c>
      <c r="C645" s="247" t="s">
        <v>1240</v>
      </c>
      <c r="D645" s="60">
        <f t="shared" ref="D645:E645" si="163">IF(D643&gt;=D644,D643-D644,0)</f>
        <v>0</v>
      </c>
      <c r="E645" s="60">
        <f t="shared" si="163"/>
        <v>21087.130000000005</v>
      </c>
      <c r="F645" s="45" t="str">
        <f t="shared" si="109"/>
        <v>-</v>
      </c>
    </row>
    <row r="646" spans="1:6" ht="12.75" customHeight="1" x14ac:dyDescent="0.2">
      <c r="A646" s="63" t="s">
        <v>581</v>
      </c>
      <c r="B646" s="64" t="s">
        <v>1241</v>
      </c>
      <c r="C646" s="247" t="s">
        <v>1242</v>
      </c>
      <c r="D646" s="60">
        <f t="shared" ref="D646:E646" si="164">IF(D644&gt;=D643,D644-D643,0)</f>
        <v>113476.52000000002</v>
      </c>
      <c r="E646" s="60">
        <f t="shared" si="164"/>
        <v>0</v>
      </c>
      <c r="F646" s="45">
        <f t="shared" si="109"/>
        <v>0</v>
      </c>
    </row>
    <row r="647" spans="1:6" ht="24" x14ac:dyDescent="0.2">
      <c r="A647" s="251" t="s">
        <v>1243</v>
      </c>
      <c r="B647" s="64" t="s">
        <v>1244</v>
      </c>
      <c r="C647" s="252" t="s">
        <v>1243</v>
      </c>
      <c r="D647" s="60">
        <f>IF(D426-D427+D641-D642&gt;=0,D426-D427+D641-D642,0)</f>
        <v>49526.400000000001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72081.05</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63950.120000000017</v>
      </c>
      <c r="E650" s="60">
        <f t="shared" si="166"/>
        <v>50993.919999999998</v>
      </c>
      <c r="F650" s="45">
        <f t="shared" si="109"/>
        <v>79.740147477440203</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56500.26</v>
      </c>
      <c r="E653" s="194"/>
      <c r="F653" s="45">
        <f t="shared" ref="F653:F740" si="167">IF(D653&lt;&gt;0,IF(E653/D653&gt;=100,"&gt;&gt;100",E653/D653*100),"-")</f>
        <v>0</v>
      </c>
    </row>
    <row r="654" spans="1:6" ht="12.75" customHeight="1" x14ac:dyDescent="0.2">
      <c r="A654" s="63" t="s">
        <v>1256</v>
      </c>
      <c r="B654" s="64" t="s">
        <v>1257</v>
      </c>
      <c r="C654" s="247" t="s">
        <v>1256</v>
      </c>
      <c r="D654" s="194">
        <v>52498.86</v>
      </c>
      <c r="E654" s="194"/>
      <c r="F654" s="45">
        <f t="shared" si="167"/>
        <v>0</v>
      </c>
    </row>
    <row r="655" spans="1:6" ht="12.75" customHeight="1" x14ac:dyDescent="0.2">
      <c r="A655" s="63" t="s">
        <v>1258</v>
      </c>
      <c r="B655" s="64" t="s">
        <v>1259</v>
      </c>
      <c r="C655" s="247" t="s">
        <v>1258</v>
      </c>
      <c r="D655" s="194">
        <v>108999.12</v>
      </c>
      <c r="E655" s="194"/>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45</v>
      </c>
      <c r="E658" s="253">
        <v>52</v>
      </c>
      <c r="F658" s="45">
        <f t="shared" si="167"/>
        <v>115.55555555555554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34</v>
      </c>
      <c r="E660" s="253">
        <v>36</v>
      </c>
      <c r="F660" s="45">
        <f t="shared" si="167"/>
        <v>105.88235294117648</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638311.59</v>
      </c>
      <c r="E683" s="192">
        <v>766466.27</v>
      </c>
      <c r="F683" s="71">
        <f t="shared" si="167"/>
        <v>120.07713505562386</v>
      </c>
    </row>
    <row r="684" spans="1:6" ht="24" x14ac:dyDescent="0.2">
      <c r="A684" s="70">
        <v>63613</v>
      </c>
      <c r="B684" s="182" t="s">
        <v>1317</v>
      </c>
      <c r="C684" s="278" t="s">
        <v>1318</v>
      </c>
      <c r="D684" s="192">
        <v>3170</v>
      </c>
      <c r="E684" s="192">
        <v>0</v>
      </c>
      <c r="F684" s="71">
        <f t="shared" si="167"/>
        <v>0</v>
      </c>
    </row>
    <row r="685" spans="1:6" ht="24" x14ac:dyDescent="0.2">
      <c r="A685" s="63">
        <v>63622</v>
      </c>
      <c r="B685" s="244" t="s">
        <v>1319</v>
      </c>
      <c r="C685" s="247" t="s">
        <v>1320</v>
      </c>
      <c r="D685" s="194">
        <v>178484.64</v>
      </c>
      <c r="E685" s="194">
        <v>7222.4</v>
      </c>
      <c r="F685" s="45">
        <f t="shared" si="167"/>
        <v>4.0465106689292698</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9229.6</v>
      </c>
      <c r="E724" s="192">
        <v>7525.11</v>
      </c>
      <c r="F724" s="71">
        <f t="shared" si="167"/>
        <v>81.53235243130797</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3062</v>
      </c>
      <c r="F732" s="71" t="str">
        <f t="shared" si="167"/>
        <v>-</v>
      </c>
    </row>
    <row r="733" spans="1:6" ht="12.75" customHeight="1" x14ac:dyDescent="0.2">
      <c r="A733" s="70">
        <v>31215</v>
      </c>
      <c r="B733" s="65" t="s">
        <v>1395</v>
      </c>
      <c r="C733" s="278" t="s">
        <v>1396</v>
      </c>
      <c r="D733" s="192">
        <v>0</v>
      </c>
      <c r="E733" s="192">
        <v>441.44</v>
      </c>
      <c r="F733" s="71" t="str">
        <f t="shared" si="167"/>
        <v>-</v>
      </c>
    </row>
    <row r="734" spans="1:6" ht="12.75" customHeight="1" x14ac:dyDescent="0.2">
      <c r="A734" s="70">
        <v>32121</v>
      </c>
      <c r="B734" s="65" t="s">
        <v>1397</v>
      </c>
      <c r="C734" s="278" t="s">
        <v>1398</v>
      </c>
      <c r="D734" s="192">
        <v>19075.830000000002</v>
      </c>
      <c r="E734" s="192">
        <v>16280.53</v>
      </c>
      <c r="F734" s="71">
        <f t="shared" si="167"/>
        <v>85.346378113036224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2092.41</v>
      </c>
      <c r="E736" s="194">
        <v>1875.9</v>
      </c>
      <c r="F736" s="45">
        <f t="shared" si="167"/>
        <v>89.652601545586194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2242.73</v>
      </c>
      <c r="E738" s="194">
        <v>2482.9899999999998</v>
      </c>
      <c r="F738" s="45">
        <f t="shared" si="167"/>
        <v>110.71283658755178</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1164</v>
      </c>
      <c r="E744" s="192">
        <v>2520</v>
      </c>
      <c r="F744" s="71">
        <f t="shared" si="170"/>
        <v>216.49484536082474</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162.33000000000001</v>
      </c>
      <c r="E855" s="194">
        <v>0</v>
      </c>
      <c r="F855" s="45">
        <f t="shared" si="169"/>
        <v>0</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3" zoomScaleNormal="100" workbookViewId="0">
      <selection activeCell="D30" sqref="D3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116892.35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860017.78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1995.66</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839644.03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660345.97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178758.66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129.4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410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14422.87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3955.22</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853917.8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1995.66</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837729.7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660888.64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175374.97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129.4</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926.69</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410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12296.78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1895.66</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122992.32999999996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122992.32999999999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2059.56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118327.43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2605.34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8883</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Vučković</cp:lastModifiedBy>
  <cp:lastPrinted>2026-07-10T06:57:47Z</cp:lastPrinted>
  <dcterms:created xsi:type="dcterms:W3CDTF">2022-04-01T05:14:30Z</dcterms:created>
  <dcterms:modified xsi:type="dcterms:W3CDTF">2026-07-10T07:26:23Z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