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Računovodstvo\Desktop\Završni 2025\"/>
    </mc:Choice>
  </mc:AlternateContent>
  <xr:revisionPtr revIDLastSave="0" documentId="13_ncr:1_{F198C67E-06E6-43FA-9156-7A92E40F0CCB}" xr6:coauthVersionLast="47" xr6:coauthVersionMax="47" xr10:uidLastSave="{00000000-0000-0000-0000-000000000000}"/>
  <bookViews>
    <workbookView xWindow="0" yWindow="0" windowWidth="28800" windowHeight="1560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1" i="3"/>
  <c r="G41" i="3"/>
  <c r="B41" i="3"/>
  <c r="I40"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6" i="9"/>
  <c r="E345"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1" i="9" l="1"/>
  <c r="G344" i="9"/>
  <c r="E344" i="9" s="1"/>
  <c r="B344" i="9" s="1"/>
  <c r="I39" i="3"/>
  <c r="C1621" i="1"/>
  <c r="G343" i="9"/>
  <c r="E343" i="9" s="1"/>
  <c r="F141" i="6"/>
  <c r="H31" i="3"/>
  <c r="C1537" i="1"/>
  <c r="G348" i="9"/>
  <c r="E348"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8" i="9"/>
  <c r="E347" i="9"/>
  <c r="H1537" i="1"/>
  <c r="G1537" i="1"/>
  <c r="H9" i="3"/>
  <c r="B343" i="9"/>
  <c r="E342"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9" i="3" l="1"/>
  <c r="D643" i="1"/>
  <c r="D649" i="4"/>
  <c r="F645" i="4"/>
  <c r="C639" i="1"/>
  <c r="H638" i="1"/>
  <c r="G638" i="1"/>
  <c r="D650" i="4"/>
  <c r="F646" i="4"/>
  <c r="C640" i="1"/>
  <c r="H420" i="1"/>
  <c r="G420" i="1"/>
  <c r="I20" i="3"/>
  <c r="D644" i="1"/>
  <c r="H640" i="1" l="1"/>
  <c r="G640" i="1"/>
  <c r="F650" i="4"/>
  <c r="H20" i="3"/>
  <c r="C644" i="1"/>
  <c r="G297" i="9"/>
  <c r="E297" i="9" s="1"/>
  <c r="B297" i="9" s="1"/>
  <c r="H639" i="1"/>
  <c r="G639" i="1"/>
  <c r="F649" i="4"/>
  <c r="H19"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3" i="3" s="1"/>
  <c r="B293" i="9"/>
  <c r="F23" i="9"/>
  <c r="F3" i="9" s="1"/>
  <c r="B295" i="9"/>
  <c r="E23" i="9"/>
  <c r="I7" i="3" s="1"/>
  <c r="E3" i="9" l="1"/>
</calcChain>
</file>

<file path=xl/sharedStrings.xml><?xml version="1.0" encoding="utf-8"?>
<sst xmlns="http://schemas.openxmlformats.org/spreadsheetml/2006/main" count="4733" uniqueCount="3656">
  <si>
    <t>Obveznik:</t>
  </si>
  <si>
    <t>8883 - OSNOVNA ŠKOLA  DRAGANIĆI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</si>
  <si>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</si>
  <si>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</si>
  <si>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</si>
  <si>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</si>
  <si>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</si>
  <si>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</si>
  <si>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</si>
  <si>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</si>
  <si>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</si>
  <si>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</si>
  <si>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</si>
  <si>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</si>
  <si>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</si>
  <si>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</si>
  <si>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</si>
  <si>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</si>
  <si>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</si>
  <si>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</si>
  <si>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</si>
  <si>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</si>
  <si>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</si>
  <si>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</si>
  <si>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</si>
  <si>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</si>
  <si>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</si>
  <si>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</si>
  <si>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</si>
  <si>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</si>
  <si>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</si>
  <si>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</si>
  <si>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</si>
  <si>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</si>
  <si>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</si>
  <si>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</si>
  <si>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</si>
  <si>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</si>
  <si>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</si>
  <si>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</si>
  <si>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</si>
  <si>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</si>
  <si>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</si>
  <si>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</si>
  <si>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</si>
  <si>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</si>
  <si>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</si>
  <si>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</si>
  <si>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</si>
  <si>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</si>
  <si>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</si>
  <si>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</si>
  <si>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</si>
  <si>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</si>
  <si>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</si>
  <si>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</si>
  <si>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</si>
  <si>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</si>
  <si>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</si>
  <si>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</si>
  <si>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</si>
  <si>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</si>
  <si>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</si>
  <si>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</si>
  <si>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</si>
  <si>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</si>
  <si>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</si>
  <si>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</si>
  <si>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</si>
  <si>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</si>
  <si>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</si>
  <si>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</si>
  <si>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</si>
  <si>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</si>
  <si>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</si>
  <si>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</si>
  <si>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</si>
  <si>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</si>
  <si>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</si>
  <si>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</si>
  <si>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</si>
  <si>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</si>
  <si>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</si>
  <si>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</si>
  <si>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</si>
  <si>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</si>
  <si>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</si>
  <si>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</si>
  <si>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</si>
  <si>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</si>
  <si>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</si>
  <si>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</si>
  <si>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</si>
  <si>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</si>
  <si>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</si>
  <si>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</si>
  <si>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</si>
  <si>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</si>
  <si>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</si>
  <si>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</si>
  <si>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</si>
  <si>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</si>
  <si>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</si>
  <si>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</si>
  <si>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</si>
  <si>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</si>
  <si>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</si>
  <si>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</si>
  <si>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</si>
  <si>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</si>
  <si>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</si>
  <si>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</si>
  <si>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</si>
  <si>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</si>
  <si>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</si>
  <si>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</si>
  <si>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</si>
  <si>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</si>
  <si>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</si>
  <si>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</si>
  <si>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</si>
  <si>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</si>
  <si>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</si>
  <si>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</si>
  <si>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</si>
  <si>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</si>
  <si>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</si>
  <si>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</si>
  <si>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</si>
  <si>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</si>
  <si>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</si>
  <si>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</si>
  <si>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</si>
  <si>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</si>
  <si>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</si>
  <si>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</si>
  <si>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</si>
  <si>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</si>
  <si>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</si>
  <si>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</si>
  <si>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</si>
  <si>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</si>
  <si>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</si>
  <si>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</si>
  <si>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</si>
  <si>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</si>
  <si>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</si>
  <si>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</si>
  <si>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</si>
  <si>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</si>
  <si>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</si>
  <si>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</si>
  <si>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</si>
  <si>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</si>
  <si>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</si>
  <si>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</si>
  <si>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</si>
  <si>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</si>
  <si>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</si>
  <si>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</si>
  <si>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</si>
  <si>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</si>
  <si>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</si>
  <si>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</si>
  <si>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</si>
  <si>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</si>
  <si>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</si>
  <si>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</si>
  <si>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</si>
  <si>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</si>
  <si>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</si>
  <si>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</si>
  <si>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</si>
  <si>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</si>
  <si>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</si>
  <si>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</si>
  <si>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</si>
  <si>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</si>
  <si>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</si>
  <si>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</si>
  <si>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</si>
  <si>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</si>
  <si>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</si>
  <si>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</si>
  <si>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</si>
  <si>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</si>
  <si>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</si>
  <si>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</si>
  <si>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</si>
  <si>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</si>
  <si>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</si>
  <si>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</si>
  <si>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</si>
  <si>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</si>
  <si>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</si>
  <si>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</si>
  <si>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</si>
  <si>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</si>
  <si>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</si>
  <si>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</si>
  <si>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</si>
  <si>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</si>
  <si>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</si>
  <si>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</si>
  <si>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</si>
  <si>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</si>
  <si>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</si>
  <si>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</si>
  <si>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</si>
  <si>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</si>
  <si>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</si>
  <si>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</si>
  <si>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</si>
  <si>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</si>
  <si>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</si>
  <si>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</si>
  <si>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</si>
  <si>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</si>
  <si>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</si>
  <si>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</si>
  <si>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</si>
  <si>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</si>
  <si>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</si>
  <si>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</si>
  <si>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</si>
  <si>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</si>
  <si>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</si>
  <si>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</si>
  <si>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</si>
  <si>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</si>
  <si>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</si>
  <si>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</si>
  <si>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</si>
  <si>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</si>
  <si>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</si>
  <si>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</si>
  <si>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</si>
  <si>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</si>
  <si>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</si>
  <si>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</si>
  <si>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</si>
  <si>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</si>
  <si>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</si>
  <si>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</si>
  <si>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</si>
  <si>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</si>
  <si>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</si>
  <si>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</si>
  <si>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</si>
  <si>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</si>
  <si>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</si>
  <si>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</si>
  <si>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</si>
  <si>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</si>
  <si>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</si>
  <si>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</si>
  <si>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</si>
  <si>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</si>
  <si>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</si>
  <si>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</si>
  <si>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</si>
  <si>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</si>
  <si>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</si>
  <si>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</si>
  <si>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</si>
  <si>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</si>
  <si>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</si>
  <si>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</si>
  <si>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</si>
  <si>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</si>
  <si>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</si>
  <si>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</si>
  <si>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</si>
  <si>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</si>
  <si>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</si>
  <si>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</si>
  <si>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</si>
  <si>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</si>
  <si>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</si>
  <si>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</si>
  <si>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</si>
  <si>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</si>
  <si>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</si>
  <si>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</si>
  <si>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</si>
  <si>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</si>
  <si>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</si>
  <si>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</si>
  <si>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</si>
  <si>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</si>
  <si>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</si>
  <si>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</si>
  <si>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</si>
  <si>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</si>
  <si>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</si>
  <si>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</si>
  <si>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</si>
  <si>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</si>
  <si>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</si>
  <si>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</si>
  <si>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</si>
  <si>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</si>
  <si>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</si>
  <si>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</si>
  <si>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</si>
  <si>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</si>
  <si>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</si>
  <si>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</si>
  <si>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</si>
  <si>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</si>
  <si>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</si>
  <si>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</si>
  <si>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</si>
  <si>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</si>
  <si>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</si>
  <si>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</si>
  <si>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</si>
  <si>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</si>
  <si>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</si>
  <si>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</si>
  <si>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</si>
  <si>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</si>
  <si>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</si>
  <si>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</si>
  <si>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</si>
  <si>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</si>
  <si>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</si>
  <si>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</si>
  <si>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</si>
  <si>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</si>
  <si>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</si>
  <si>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</si>
  <si>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</si>
  <si>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</si>
  <si>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</si>
  <si>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</si>
  <si>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</si>
  <si>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</si>
  <si>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</si>
  <si>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</si>
  <si>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</si>
  <si>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</si>
  <si>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</si>
  <si>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</si>
  <si>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</si>
  <si>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</si>
  <si>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</si>
  <si>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</si>
  <si>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</si>
  <si>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</si>
  <si>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</si>
  <si>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</si>
  <si>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</si>
  <si>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</si>
  <si>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</si>
  <si>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</si>
  <si>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</si>
  <si>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</si>
  <si>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</si>
  <si>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</si>
  <si>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</si>
  <si>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</si>
  <si>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</si>
  <si>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</si>
  <si>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</si>
  <si>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</si>
  <si>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</si>
  <si>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</si>
  <si>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</si>
  <si>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</si>
  <si>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</si>
  <si>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</si>
  <si>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</si>
  <si>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</si>
  <si>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</si>
  <si>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</si>
  <si>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</si>
  <si>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</si>
  <si>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</si>
  <si>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</si>
  <si>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</si>
  <si>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</si>
  <si>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</si>
  <si>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</si>
  <si>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</si>
  <si>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</si>
  <si>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</si>
  <si>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</si>
  <si>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</si>
  <si>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</si>
  <si>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</si>
  <si>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</si>
  <si>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</si>
  <si>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</si>
  <si>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</si>
  <si>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</si>
  <si>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</si>
  <si>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</si>
  <si>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</si>
  <si>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</si>
  <si>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</si>
  <si>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</si>
  <si>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</si>
  <si>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</si>
  <si>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</si>
  <si>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</si>
  <si>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</si>
  <si>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</si>
  <si>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</si>
  <si>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</si>
  <si>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</si>
  <si>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</si>
  <si>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</si>
  <si>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</si>
  <si>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</si>
  <si>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</si>
  <si>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</si>
  <si>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</si>
  <si>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</si>
  <si>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</si>
  <si>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</si>
  <si>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</si>
  <si>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</si>
  <si>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</si>
  <si>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</si>
  <si>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</si>
  <si>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</si>
  <si>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</si>
  <si>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</si>
  <si>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</si>
  <si>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</si>
  <si>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</si>
  <si>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</si>
  <si>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</si>
  <si>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</si>
  <si>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</si>
  <si>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</si>
  <si>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</si>
  <si>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</si>
  <si>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</si>
  <si>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</si>
  <si>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</si>
  <si>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</si>
  <si>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</si>
  <si>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</si>
  <si>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</si>
  <si>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</si>
  <si>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</si>
  <si>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</si>
  <si>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</si>
  <si>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</si>
  <si>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</si>
  <si>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</si>
  <si>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</si>
  <si>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</si>
  <si>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</si>
  <si>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</si>
  <si>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</si>
  <si>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</si>
  <si>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</si>
  <si>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</si>
  <si>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</si>
  <si>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</si>
  <si>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</si>
  <si>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</si>
  <si>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</si>
  <si>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</si>
  <si>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</si>
  <si>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</si>
  <si>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</si>
  <si>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</si>
  <si>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</si>
  <si>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</si>
  <si>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</si>
  <si>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</si>
  <si>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</si>
  <si>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</si>
  <si>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</si>
  <si>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</si>
  <si>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</si>
  <si>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</si>
  <si>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</si>
  <si>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</si>
  <si>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</si>
  <si>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</si>
  <si>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</si>
  <si>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</si>
  <si>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</si>
  <si>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</si>
  <si>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</si>
  <si>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</si>
  <si>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</si>
  <si>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</si>
  <si>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</si>
  <si>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</si>
  <si>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</si>
  <si>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</si>
  <si>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</si>
  <si>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</si>
  <si>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</si>
  <si>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</si>
  <si>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</si>
  <si>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</si>
  <si>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</si>
  <si>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</si>
  <si>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</si>
  <si>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</si>
  <si>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</si>
  <si>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</si>
  <si>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</si>
  <si>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</si>
  <si>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</si>
  <si>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</si>
  <si>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</si>
  <si>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</si>
  <si>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</si>
  <si>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</si>
  <si>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</si>
  <si>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</si>
  <si>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</si>
  <si>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</si>
  <si>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</si>
  <si>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</si>
  <si>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</si>
  <si>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</si>
  <si>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</si>
  <si>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</si>
  <si>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</si>
  <si>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</si>
  <si>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</si>
  <si>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</si>
  <si>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</si>
  <si>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</si>
  <si>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</si>
  <si>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</si>
  <si>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</si>
  <si>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</si>
  <si>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</si>
  <si>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</si>
  <si>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</si>
  <si>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</si>
  <si>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</si>
  <si>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</si>
  <si>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</si>
  <si>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</si>
  <si>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</si>
  <si>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</si>
  <si>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</si>
  <si>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</si>
  <si>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</si>
  <si>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</si>
  <si>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</si>
  <si>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</si>
  <si>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</si>
  <si>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</si>
  <si>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</si>
  <si>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</si>
  <si>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</si>
  <si>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</si>
  <si>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</si>
  <si>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</si>
  <si>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</si>
  <si>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</si>
  <si>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</si>
  <si>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</si>
  <si>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</si>
  <si>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</si>
  <si>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</si>
  <si>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</si>
  <si>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</si>
  <si>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</si>
  <si>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</si>
  <si>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</si>
  <si>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</si>
  <si>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</si>
  <si>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</si>
  <si>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</si>
  <si>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</si>
  <si>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</si>
  <si>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</si>
  <si>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</si>
  <si>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</si>
  <si>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</si>
  <si>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</si>
  <si>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</si>
  <si>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</si>
  <si>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</si>
  <si>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</si>
  <si>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</si>
  <si>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</si>
  <si>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</si>
  <si>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</si>
  <si>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</si>
  <si>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</si>
  <si>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</si>
  <si>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</si>
  <si>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</si>
  <si>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</si>
  <si>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</si>
  <si>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</si>
  <si>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</si>
  <si>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</si>
  <si>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</si>
  <si>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</si>
  <si>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</si>
  <si>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</si>
  <si>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</si>
  <si>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</si>
  <si>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</si>
  <si>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</si>
  <si>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</si>
  <si>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</si>
  <si>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</si>
  <si>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</si>
  <si>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</si>
  <si>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</si>
  <si>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</si>
  <si>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</si>
  <si>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</si>
  <si>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</si>
  <si>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</si>
  <si>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</si>
  <si>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</si>
  <si>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</si>
  <si>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</si>
  <si>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</si>
  <si>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</si>
  <si>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</si>
  <si>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</si>
  <si>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</si>
  <si>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</si>
  <si>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</si>
  <si>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</si>
  <si>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</si>
  <si>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</si>
  <si>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</si>
  <si>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</si>
  <si>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</si>
  <si>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</si>
  <si>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</si>
  <si>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</si>
  <si>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</si>
  <si>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</si>
  <si>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</si>
  <si>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</si>
  <si>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</si>
  <si>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</si>
  <si>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</si>
  <si>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</si>
  <si>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</si>
  <si>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</si>
  <si>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</si>
  <si>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</si>
  <si>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</si>
  <si>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</si>
  <si>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</si>
  <si>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</si>
  <si>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</si>
  <si>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</si>
  <si>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</si>
  <si>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</si>
  <si>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</si>
  <si>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</si>
  <si>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</si>
  <si>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</si>
  <si>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</si>
  <si>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</si>
  <si>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</si>
  <si>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</si>
  <si>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</si>
  <si>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</si>
  <si>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</si>
  <si>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</si>
  <si>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</si>
  <si>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</si>
  <si>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</si>
  <si>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</si>
  <si>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</si>
  <si>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</si>
  <si>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</si>
  <si>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</si>
  <si>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</si>
  <si>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</si>
  <si>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</si>
  <si>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</si>
  <si>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</si>
  <si>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</si>
  <si>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</si>
  <si>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</si>
  <si>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</si>
  <si>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</si>
  <si>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</si>
  <si>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</si>
  <si>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</si>
  <si>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</si>
  <si>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</si>
  <si>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</si>
  <si>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</si>
  <si>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</si>
  <si>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</si>
  <si>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</si>
  <si>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</si>
  <si>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</si>
  <si>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</si>
  <si>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</si>
  <si>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</si>
  <si>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</si>
  <si>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</si>
  <si>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</si>
  <si>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</si>
  <si>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</si>
  <si>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</si>
  <si>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</si>
  <si>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</si>
  <si>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</si>
  <si>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</si>
  <si>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</si>
  <si>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</si>
  <si>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</si>
  <si>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</si>
  <si>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</si>
  <si>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</si>
  <si>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</si>
  <si>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</si>
  <si>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</si>
  <si>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</si>
  <si>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</si>
  <si>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</si>
  <si>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</si>
  <si>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</si>
  <si>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</si>
  <si>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</si>
  <si>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</si>
  <si>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</si>
  <si>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</si>
  <si>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</si>
  <si>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</si>
  <si>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</si>
  <si>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</si>
  <si>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</si>
  <si>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</si>
  <si>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</si>
  <si>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</si>
  <si>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</si>
  <si>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</si>
  <si>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</si>
  <si>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</si>
  <si>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</si>
  <si>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</si>
  <si>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</si>
  <si>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</si>
  <si>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</si>
  <si>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</si>
  <si>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</si>
  <si>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</si>
  <si>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</si>
  <si>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</si>
  <si>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</si>
  <si>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</si>
  <si>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</si>
  <si>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</si>
  <si>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</si>
  <si>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</si>
  <si>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</si>
  <si>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</si>
  <si>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</si>
  <si>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</si>
  <si>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</si>
  <si>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</si>
  <si>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</si>
  <si>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</si>
  <si>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</si>
  <si>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</si>
  <si>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</si>
  <si>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</si>
  <si>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</si>
  <si>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</si>
  <si>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</si>
  <si>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</si>
  <si>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</si>
  <si>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</si>
  <si>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</si>
  <si>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</si>
  <si>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</si>
  <si>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</si>
  <si>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</si>
  <si>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</si>
  <si>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</si>
  <si>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</si>
  <si>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</si>
  <si>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</si>
  <si>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</si>
  <si>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</si>
  <si>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</si>
  <si>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</si>
  <si>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</si>
  <si>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</si>
  <si>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</si>
  <si>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</si>
  <si>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</si>
  <si>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</si>
  <si>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</si>
  <si>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</si>
  <si>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</si>
  <si>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</si>
  <si>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</si>
  <si>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</si>
  <si>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</si>
  <si>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</si>
  <si>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</si>
  <si>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</si>
  <si>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</si>
  <si>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</si>
  <si>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</si>
  <si>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</si>
  <si>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</si>
  <si>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</si>
  <si>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</si>
  <si>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</si>
  <si>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</si>
  <si>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</si>
  <si>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</si>
  <si>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</si>
  <si>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</si>
  <si>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</si>
  <si>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</si>
  <si>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</si>
  <si>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</si>
  <si>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</si>
  <si>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</si>
  <si>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</si>
  <si>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</si>
  <si>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</si>
  <si>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</si>
  <si>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</si>
  <si>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</si>
  <si>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</si>
  <si>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</si>
  <si>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</si>
  <si>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</si>
  <si>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</si>
  <si>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</si>
  <si>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</si>
  <si>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</si>
  <si>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</si>
  <si>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</si>
  <si>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</si>
  <si>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</si>
  <si>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</si>
  <si>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</si>
  <si>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</si>
  <si>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</si>
  <si>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</si>
  <si>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</si>
  <si>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</si>
  <si>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</si>
  <si>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</si>
  <si>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</si>
  <si>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</si>
  <si>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</si>
  <si>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</si>
  <si>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</si>
  <si>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</si>
  <si>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</si>
  <si>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</si>
  <si>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</si>
  <si>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</si>
  <si>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</si>
  <si>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</si>
  <si>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</si>
  <si>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</si>
  <si>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</si>
  <si>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</si>
  <si>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</si>
  <si>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</si>
  <si>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</si>
  <si>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</si>
  <si>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</si>
  <si>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</si>
  <si>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</si>
  <si>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</si>
  <si>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</si>
  <si>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</si>
  <si>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</si>
  <si>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</si>
  <si>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</si>
  <si>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</si>
  <si>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</si>
  <si>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</si>
  <si>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</si>
  <si>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</si>
  <si>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</si>
  <si>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</si>
  <si>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</si>
  <si>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</si>
  <si>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</si>
  <si>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</si>
  <si>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</si>
  <si>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</si>
  <si>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</si>
  <si>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</si>
  <si>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</si>
  <si>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</si>
  <si>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</si>
  <si>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</si>
  <si>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</si>
  <si>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</si>
  <si>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</si>
  <si>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</si>
  <si>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</si>
  <si>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</si>
  <si>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</si>
  <si>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</si>
  <si>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</si>
  <si>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</si>
  <si>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</si>
  <si>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</si>
  <si>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</si>
  <si>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</si>
  <si>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</si>
  <si>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</si>
  <si>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</si>
  <si>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</si>
  <si>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</si>
  <si>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</si>
  <si>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</si>
  <si>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</si>
  <si>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</si>
  <si>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</si>
  <si>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</si>
  <si>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</si>
  <si>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</si>
  <si>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</si>
  <si>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</si>
  <si>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</si>
  <si>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</si>
  <si>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</si>
  <si>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</si>
  <si>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</si>
  <si>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</si>
  <si>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</si>
  <si>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</si>
  <si>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</si>
  <si>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</si>
  <si>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</si>
  <si>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</si>
  <si>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</si>
  <si>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</si>
  <si>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</si>
  <si>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</si>
  <si>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</si>
  <si>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</si>
  <si>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</si>
  <si>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</si>
  <si>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</si>
  <si>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</si>
  <si>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</si>
  <si>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</si>
  <si>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</si>
  <si>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</si>
  <si>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</si>
  <si>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</si>
  <si>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</si>
  <si>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</si>
  <si>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</si>
  <si>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</si>
  <si>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</si>
  <si>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</si>
  <si>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</si>
  <si>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</si>
  <si>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</si>
  <si>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</si>
  <si>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</si>
  <si>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</si>
  <si>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</si>
  <si>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</si>
  <si>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</si>
  <si>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</si>
  <si>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</si>
  <si>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</si>
  <si>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</si>
  <si>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</si>
  <si>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</si>
  <si>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</si>
  <si>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</si>
  <si>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</si>
  <si>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</si>
  <si>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</si>
  <si>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</si>
  <si>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</si>
  <si>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</si>
  <si>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</si>
  <si>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</si>
  <si>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</si>
  <si>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</si>
  <si>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</si>
  <si>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</si>
  <si>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</si>
  <si>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</si>
  <si>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</si>
  <si>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</si>
  <si>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</si>
  <si>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</si>
  <si>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</si>
  <si>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</si>
  <si>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</si>
  <si>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</si>
  <si>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</si>
  <si>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</si>
  <si>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</si>
  <si>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</si>
  <si>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</si>
  <si>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</si>
  <si>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</si>
  <si>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</si>
  <si>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</si>
  <si>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</si>
  <si>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</si>
  <si>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</si>
  <si>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</si>
  <si>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</si>
  <si>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</si>
  <si>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</si>
  <si>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</si>
  <si>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</si>
  <si>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</si>
  <si>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</si>
  <si>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</si>
  <si>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</si>
  <si>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</si>
  <si>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</si>
  <si>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</si>
  <si>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</si>
  <si>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</si>
  <si>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</si>
  <si>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</si>
  <si>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</si>
  <si>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</si>
  <si>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</si>
  <si>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</si>
  <si>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</si>
  <si>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</si>
  <si>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</si>
  <si>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</si>
  <si>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</si>
  <si>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</si>
  <si>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</si>
  <si>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</si>
  <si>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</si>
  <si>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</si>
  <si>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</si>
  <si>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</si>
  <si>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</si>
  <si>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</si>
  <si>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</si>
  <si>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</si>
  <si>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</si>
  <si>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</si>
  <si>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</si>
  <si>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</si>
  <si>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</si>
  <si>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</si>
  <si>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</si>
  <si>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</si>
  <si>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</si>
  <si>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</si>
  <si>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</si>
  <si>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</si>
  <si>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</si>
  <si>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</si>
  <si>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</si>
  <si>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</si>
  <si>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</si>
  <si>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</si>
  <si>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</si>
  <si>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</si>
  <si>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</si>
  <si>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</si>
  <si>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</si>
  <si>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</si>
  <si>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</si>
  <si>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</si>
  <si>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</si>
  <si>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</si>
  <si>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</si>
  <si>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</si>
  <si>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</si>
  <si>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</si>
  <si>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</si>
  <si>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</si>
  <si>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</si>
  <si>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</si>
  <si>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</si>
  <si>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</si>
  <si>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</si>
  <si>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</si>
  <si>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</si>
  <si>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</si>
  <si>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</si>
  <si>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</si>
  <si>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</si>
  <si>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</si>
  <si>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</si>
  <si>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</si>
  <si>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</si>
  <si>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</si>
  <si>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</si>
  <si>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</si>
  <si>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</si>
  <si>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</si>
  <si>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</si>
  <si>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</si>
  <si>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</si>
  <si>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</si>
  <si>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</si>
  <si>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</si>
  <si>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</si>
  <si>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</si>
  <si>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</si>
  <si>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</si>
  <si>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</si>
  <si>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</si>
  <si>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</si>
  <si>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</si>
  <si>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</si>
  <si>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</si>
  <si>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</si>
  <si>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</si>
  <si>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</si>
  <si>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</si>
  <si>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</si>
  <si>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</si>
  <si>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</si>
  <si>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</si>
  <si>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</si>
  <si>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</si>
  <si>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</si>
  <si>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</si>
  <si>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</si>
  <si>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</si>
  <si>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</si>
  <si>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</si>
  <si>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</si>
  <si>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</si>
  <si>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</si>
  <si>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</si>
  <si>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</si>
  <si>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</si>
  <si>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</si>
  <si>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</si>
  <si>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</si>
  <si>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</si>
  <si>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</si>
  <si>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</si>
  <si>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</si>
  <si>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</si>
  <si>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</si>
  <si>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</si>
  <si>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</si>
  <si>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</si>
  <si>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</si>
  <si>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</si>
  <si>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</si>
  <si>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</si>
  <si>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</si>
  <si>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</si>
  <si>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</si>
  <si>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</si>
  <si>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</si>
  <si>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</si>
  <si>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</si>
  <si>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</si>
  <si>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</si>
  <si>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</si>
  <si>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</si>
  <si>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</si>
  <si>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</si>
  <si>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</si>
  <si>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</si>
  <si>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</si>
  <si>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</si>
  <si>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</si>
  <si>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</si>
  <si>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</si>
  <si>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</si>
  <si>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</si>
  <si>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</si>
  <si>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</si>
  <si>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</si>
  <si>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</si>
  <si>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</si>
  <si>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</si>
  <si>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</si>
  <si>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</si>
  <si>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</si>
  <si>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</si>
  <si>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</si>
  <si>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</si>
  <si>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</si>
  <si>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</si>
  <si>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</si>
  <si>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</si>
  <si>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</si>
  <si>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</si>
  <si>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</si>
  <si>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</si>
  <si>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</si>
  <si>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</si>
  <si>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</si>
  <si>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</si>
  <si>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</si>
  <si>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</si>
  <si>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</si>
  <si>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</si>
  <si>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</si>
  <si>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</si>
  <si>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</si>
  <si>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</si>
  <si>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</si>
  <si>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</si>
  <si>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</si>
  <si>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</si>
  <si>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</si>
  <si>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</si>
  <si>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</si>
  <si>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</si>
  <si>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</si>
  <si>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</si>
  <si>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</si>
  <si>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</si>
  <si>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</si>
  <si>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</si>
  <si>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</si>
  <si>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</si>
  <si>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</si>
  <si>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</si>
  <si>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</si>
  <si>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</si>
  <si>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</si>
  <si>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</si>
  <si>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</si>
  <si>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</si>
  <si>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</si>
  <si>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</si>
  <si>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</si>
  <si>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</si>
  <si>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</si>
  <si>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</si>
  <si>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</si>
  <si>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</si>
  <si>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</si>
  <si>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</si>
  <si>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</si>
  <si>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</si>
  <si>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</si>
  <si>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</si>
  <si>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</si>
  <si>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</si>
  <si>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</si>
  <si>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</si>
  <si>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</si>
  <si>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</si>
  <si>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</si>
  <si>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</si>
  <si>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</si>
  <si>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</si>
  <si>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</si>
  <si>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</si>
  <si>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</si>
  <si>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</si>
  <si>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</si>
  <si>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</si>
  <si>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</si>
  <si>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</si>
  <si>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</si>
  <si>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</si>
  <si>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</si>
  <si>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</si>
  <si>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</si>
  <si>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</si>
  <si>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</si>
  <si>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</si>
  <si>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</si>
  <si>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</si>
  <si>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</si>
  <si>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</si>
  <si>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</si>
  <si>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</si>
  <si>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</si>
  <si>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</si>
  <si>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</si>
  <si>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</si>
  <si>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</si>
  <si>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</si>
  <si>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</si>
  <si>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</si>
  <si>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</si>
  <si>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</si>
  <si>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</si>
  <si>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</si>
  <si>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</si>
  <si>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</si>
  <si>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</si>
  <si>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</si>
  <si>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</si>
  <si>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</si>
  <si>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</si>
  <si>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</si>
  <si>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</si>
  <si>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</si>
  <si>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</si>
  <si>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</si>
  <si>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</si>
  <si>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</si>
  <si>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</si>
  <si>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</si>
  <si>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</si>
  <si>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</si>
  <si>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</si>
  <si>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</si>
  <si>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</si>
  <si>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</si>
  <si>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</si>
  <si>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</si>
  <si>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</si>
  <si>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</si>
  <si>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</si>
  <si>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</si>
  <si>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</si>
  <si>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</si>
  <si>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</si>
  <si>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</si>
  <si>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</si>
  <si>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</si>
  <si>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</si>
  <si>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</si>
  <si>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</si>
  <si>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</si>
  <si>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</si>
  <si>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</si>
  <si>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</si>
  <si>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</si>
  <si>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</si>
  <si>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</si>
  <si>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</si>
  <si>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</si>
  <si>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</si>
  <si>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</si>
  <si>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</si>
  <si>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</si>
  <si>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</si>
  <si>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</si>
  <si>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</si>
  <si>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</si>
  <si>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</si>
  <si>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</si>
  <si>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</si>
  <si>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</si>
  <si>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</si>
  <si>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</si>
  <si>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</si>
  <si>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</si>
  <si>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</si>
  <si>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</si>
  <si>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</si>
  <si>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</si>
  <si>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</si>
  <si>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</si>
  <si>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</si>
  <si>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</si>
  <si>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</si>
  <si>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</si>
  <si>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</si>
  <si>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</si>
  <si>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</si>
  <si>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</si>
  <si>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</si>
  <si>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</si>
  <si>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</si>
  <si>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</si>
  <si>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</si>
  <si>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</si>
  <si>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</si>
  <si>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</si>
  <si>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</si>
  <si>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</si>
  <si>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</si>
  <si>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</si>
  <si>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</si>
  <si>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</si>
  <si>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</si>
  <si>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</si>
  <si>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</si>
  <si>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</si>
  <si>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</si>
  <si>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</si>
  <si>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</si>
  <si>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</si>
  <si>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</si>
  <si>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</si>
  <si>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</si>
  <si>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</si>
  <si>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</si>
  <si>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</si>
  <si>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</si>
  <si>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</si>
  <si>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</si>
  <si>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</si>
  <si>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</si>
  <si>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</si>
  <si>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</si>
  <si>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</si>
  <si>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</si>
  <si>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</si>
  <si>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</si>
  <si>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</si>
  <si>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</si>
  <si>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</si>
  <si>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</si>
  <si>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</si>
  <si>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</si>
  <si>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</si>
  <si>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</si>
  <si>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</si>
  <si>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</si>
  <si>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</si>
  <si>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</si>
  <si>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</si>
  <si>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</si>
  <si>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</si>
  <si>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</si>
  <si>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</si>
  <si>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</si>
  <si>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</si>
  <si>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</si>
  <si>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</si>
  <si>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</si>
  <si>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</si>
  <si>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</si>
  <si>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</si>
  <si>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</si>
  <si>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</si>
  <si>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</si>
  <si>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</si>
  <si>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</si>
  <si>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</si>
  <si>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</si>
  <si>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</si>
  <si>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</si>
  <si>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</si>
  <si>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</si>
  <si>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</si>
  <si>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</si>
  <si>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</si>
  <si>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</si>
  <si>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</si>
  <si>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</si>
  <si>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</si>
  <si>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</si>
  <si>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</si>
  <si>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</si>
  <si>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</si>
  <si>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</si>
  <si>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</si>
  <si>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</si>
  <si>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</si>
  <si>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</si>
  <si>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</si>
  <si>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</si>
  <si>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</si>
  <si>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</si>
  <si>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</si>
  <si>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</si>
  <si>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</si>
  <si>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</si>
  <si>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</si>
  <si>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</si>
  <si>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</si>
  <si>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</si>
  <si>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</si>
  <si>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</si>
  <si>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</si>
  <si>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</si>
  <si>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</si>
  <si>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</si>
  <si>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</si>
  <si>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</si>
  <si>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</si>
  <si>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</si>
  <si>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</si>
  <si>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</si>
  <si>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</si>
  <si>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</si>
  <si>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</si>
  <si>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</si>
  <si>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</si>
  <si>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</si>
  <si>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</si>
  <si>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</si>
  <si>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</si>
  <si>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</si>
  <si>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</si>
  <si>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</si>
  <si>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</si>
  <si>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</si>
  <si>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</si>
  <si>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</si>
  <si>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</si>
  <si>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</si>
  <si>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</si>
  <si>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</si>
  <si>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</si>
  <si>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</si>
  <si>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</si>
  <si>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</si>
  <si>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</si>
  <si>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</si>
  <si>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</si>
  <si>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</si>
  <si>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</si>
  <si>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</si>
  <si>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</si>
  <si>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</si>
  <si>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</si>
  <si>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</si>
  <si>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</si>
  <si>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</si>
  <si>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</si>
  <si>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</si>
  <si>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</si>
  <si>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</si>
  <si>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</si>
  <si>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</si>
  <si>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</si>
  <si>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</si>
  <si>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</si>
  <si>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</si>
  <si>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</si>
  <si>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</si>
  <si>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</si>
  <si>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</si>
  <si>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</si>
  <si>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</si>
  <si>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</si>
  <si>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</si>
  <si>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</si>
  <si>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</si>
  <si>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</si>
  <si>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</si>
  <si>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</si>
  <si>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</si>
  <si>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</si>
  <si>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</si>
  <si>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</si>
  <si>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</si>
  <si>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</si>
  <si>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</si>
  <si>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</si>
  <si>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</si>
  <si>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</si>
  <si>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</si>
  <si>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</si>
  <si>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</si>
  <si>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</si>
  <si>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</si>
  <si>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</si>
  <si>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</si>
  <si>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</si>
  <si>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</si>
  <si>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</si>
  <si>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</si>
  <si>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</si>
  <si>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</si>
  <si>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</si>
  <si>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</si>
  <si>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</si>
  <si>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</si>
  <si>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</si>
  <si>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</si>
  <si>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</si>
  <si>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</si>
  <si>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</si>
  <si>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</si>
  <si>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</si>
  <si>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</si>
  <si>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</si>
  <si>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</si>
  <si>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</si>
  <si>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</si>
  <si>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</si>
  <si>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</si>
  <si>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</si>
  <si>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</si>
  <si>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</si>
  <si>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</si>
  <si>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</si>
  <si>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</si>
  <si>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</si>
  <si>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</si>
  <si>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</si>
  <si>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</si>
  <si>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</si>
  <si>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</si>
  <si>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</si>
  <si>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</si>
  <si>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</si>
  <si>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</si>
  <si>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</si>
  <si>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</si>
  <si>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</si>
  <si>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</si>
  <si>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</si>
  <si>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</si>
  <si>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</si>
  <si>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</si>
  <si>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</si>
  <si>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</si>
  <si>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</si>
  <si>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</si>
  <si>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</si>
  <si>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</si>
  <si>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</si>
  <si>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</si>
  <si>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</si>
  <si>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</si>
  <si>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</si>
  <si>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</si>
  <si>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</si>
  <si>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</si>
  <si>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</si>
  <si>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</si>
  <si>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</si>
  <si>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</si>
  <si>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</si>
  <si>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</si>
  <si>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</si>
  <si>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</si>
  <si>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</si>
  <si>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</si>
  <si>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</si>
  <si>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</si>
  <si>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</si>
  <si>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</si>
  <si>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</si>
  <si>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</si>
  <si>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</si>
  <si>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</si>
  <si>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</si>
  <si>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</si>
  <si>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</si>
  <si>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</si>
  <si>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</si>
  <si>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</si>
  <si>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</si>
  <si>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</si>
  <si>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</si>
  <si>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</si>
  <si>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</si>
  <si>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</si>
  <si>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</si>
  <si>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</si>
  <si>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</si>
  <si>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</si>
  <si>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</si>
  <si>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</si>
  <si>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</si>
  <si>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</si>
  <si>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</si>
  <si>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</si>
  <si>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</si>
  <si>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</si>
  <si>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</si>
  <si>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</si>
  <si>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</si>
  <si>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</si>
  <si>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</si>
  <si>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</si>
  <si>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</si>
  <si>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</si>
  <si>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</si>
  <si>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</si>
  <si>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</si>
  <si>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</si>
  <si>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</si>
  <si>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</si>
  <si>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</si>
  <si>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</si>
  <si>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</si>
  <si>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</si>
  <si>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</si>
  <si>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</si>
  <si>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</si>
  <si>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</si>
  <si>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</si>
  <si>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</si>
  <si>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</si>
  <si>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</si>
  <si>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</si>
  <si>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</si>
  <si>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</si>
  <si>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</si>
  <si>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</si>
  <si>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</si>
  <si>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</si>
  <si>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</si>
  <si>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</si>
  <si>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</si>
  <si>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</si>
  <si>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</si>
  <si>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</si>
  <si>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</si>
  <si>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</si>
  <si>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</si>
  <si>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</si>
  <si>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</si>
  <si>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</si>
  <si>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</si>
  <si>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</si>
  <si>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</si>
  <si>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</si>
  <si>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</si>
  <si>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</si>
  <si>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</si>
  <si>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</si>
  <si>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</si>
  <si>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</si>
  <si>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</si>
  <si>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</si>
  <si>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</si>
  <si>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</si>
  <si>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</si>
  <si>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</si>
  <si>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</si>
  <si>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</si>
  <si>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</si>
  <si>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</si>
  <si>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</si>
  <si>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</si>
  <si>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</si>
  <si>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</si>
  <si>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</si>
  <si>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</si>
  <si>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</si>
  <si>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</si>
  <si>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</si>
  <si>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</si>
  <si>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</si>
  <si>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</si>
  <si>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</si>
  <si>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</si>
  <si>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</si>
  <si>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</si>
  <si>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</si>
  <si>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</si>
  <si>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</si>
  <si>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</si>
  <si>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</si>
  <si>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</si>
  <si>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</si>
  <si>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</si>
  <si>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</si>
  <si>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</si>
  <si>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</si>
  <si>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</si>
  <si>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</si>
  <si>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</si>
  <si>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</si>
  <si>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</si>
  <si>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</si>
  <si>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</si>
  <si>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</si>
  <si>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</si>
  <si>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</si>
  <si>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</si>
  <si>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</si>
  <si>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</si>
  <si>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</si>
  <si>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</si>
  <si>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</si>
  <si>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</si>
  <si>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</si>
  <si>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</si>
  <si>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</si>
  <si>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</si>
  <si>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</si>
  <si>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</si>
  <si>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</si>
  <si>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</si>
  <si>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</si>
  <si>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</si>
  <si>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</si>
  <si>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</si>
  <si>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</si>
  <si>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</si>
  <si>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</si>
  <si>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</si>
  <si>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</si>
  <si>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</si>
  <si>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</si>
  <si>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</si>
  <si>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</si>
  <si>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</si>
  <si>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</si>
  <si>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</si>
  <si>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</si>
  <si>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</si>
  <si>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</si>
  <si>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</si>
  <si>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</si>
  <si>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</si>
  <si>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</si>
  <si>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</si>
  <si>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</si>
  <si>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</si>
  <si>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</si>
  <si>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</si>
  <si>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</si>
  <si>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</si>
  <si>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</si>
  <si>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</si>
  <si>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</si>
  <si>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</si>
  <si>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</si>
  <si>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</si>
  <si>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</si>
  <si>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</si>
  <si>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</si>
  <si>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</si>
  <si>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</si>
  <si>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</si>
  <si>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</si>
  <si>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</si>
  <si>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</si>
  <si>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</si>
  <si>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</si>
  <si>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</si>
  <si>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</si>
  <si>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</si>
  <si>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</si>
  <si>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</si>
  <si>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</si>
  <si>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</si>
  <si>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</si>
  <si>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</si>
  <si>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</si>
  <si>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</si>
  <si>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</si>
  <si>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</si>
  <si>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</si>
  <si>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</si>
  <si>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</si>
  <si>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</si>
  <si>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</si>
  <si>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</si>
  <si>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</si>
  <si>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</si>
  <si>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</si>
  <si>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</si>
  <si>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</si>
  <si>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</si>
  <si>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</si>
  <si>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</si>
  <si>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</si>
  <si>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</si>
  <si>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</si>
  <si>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</si>
  <si>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</si>
  <si>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</si>
  <si>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</si>
  <si>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</si>
  <si>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</si>
  <si>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</si>
  <si>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</si>
  <si>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</si>
  <si>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</si>
  <si>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</si>
  <si>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</si>
  <si>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</si>
  <si>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</si>
  <si>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</si>
  <si>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</si>
  <si>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</si>
  <si>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</si>
  <si>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</si>
  <si>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</si>
  <si>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</si>
  <si>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</si>
  <si>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</si>
  <si>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</si>
  <si>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</si>
  <si>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</si>
  <si>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</si>
  <si>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</si>
  <si>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</si>
  <si>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</si>
  <si>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</si>
  <si>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</si>
  <si>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</si>
  <si>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</si>
  <si>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</si>
  <si>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</si>
  <si>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</si>
  <si>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</si>
  <si>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</si>
  <si>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</si>
  <si>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</si>
  <si>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</si>
  <si>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</si>
  <si>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</si>
  <si>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</si>
  <si>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</si>
  <si>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</si>
  <si>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</si>
  <si>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</si>
  <si>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</si>
  <si>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</si>
  <si>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</si>
  <si>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</si>
  <si>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</si>
  <si>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</si>
  <si>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</si>
  <si>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</si>
  <si>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</si>
  <si>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</si>
  <si>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</si>
  <si>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</si>
  <si>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</si>
  <si>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</si>
  <si>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</si>
  <si>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</si>
  <si>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</si>
  <si>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</si>
  <si>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</si>
  <si>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</si>
  <si>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</si>
  <si>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</si>
  <si>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</si>
  <si>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</si>
  <si>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</si>
  <si>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</si>
  <si>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</si>
  <si>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</si>
  <si>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</si>
  <si>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</si>
  <si>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</si>
  <si>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</si>
  <si>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</si>
  <si>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</si>
  <si>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</si>
  <si>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</si>
  <si>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</si>
  <si>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</si>
  <si>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</si>
  <si>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</si>
  <si>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</si>
  <si>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</si>
  <si>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</si>
  <si>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</si>
  <si>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</si>
  <si>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</si>
  <si>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</si>
  <si>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</si>
  <si>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</si>
  <si>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</si>
  <si>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</si>
  <si>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</si>
  <si>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</si>
  <si>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</si>
  <si>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</si>
  <si>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</si>
  <si>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</si>
  <si>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</si>
  <si>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</si>
  <si>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</si>
  <si>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</si>
  <si>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</si>
  <si>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</si>
  <si>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</si>
  <si>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DRAGANIĆI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</si>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</sst>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1476467.51</v>
      </c>
      <c r="D2" s="7">
        <f>'PR-RAS'!E6</f>
        <v>1763919.32</v>
      </c>
      <c r="E2" s="7">
        <v>0</v>
      </c>
      <c r="F2" s="7">
        <v>0</v>
      </c>
      <c r="G2" s="8">
        <f t="shared" ref="G2:G274" si="0">(B2/1000)*(C2*1+D2*2)</f>
        <v>5004.3061500000003</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1284191.71</v>
      </c>
      <c r="D45" s="2">
        <f>'PR-RAS'!E49</f>
        <v>1538387.68</v>
      </c>
      <c r="E45" s="2">
        <v>0</v>
      </c>
      <c r="F45" s="2">
        <v>0</v>
      </c>
      <c r="G45" s="3">
        <f t="shared" si="0"/>
        <v>191882.55108</v>
      </c>
      <c r="H45" s="3">
        <f t="shared" si="1"/>
        <v>0.61000000010244548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3000</v>
      </c>
      <c r="E49" s="2">
        <v>0</v>
      </c>
      <c r="F49" s="2">
        <v>0</v>
      </c>
      <c r="G49" s="3">
        <f t="shared" si="0"/>
        <v>288</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3000</v>
      </c>
      <c r="E50" s="2">
        <v>0</v>
      </c>
      <c r="F50" s="2">
        <v>0</v>
      </c>
      <c r="G50" s="3">
        <f t="shared" si="0"/>
        <v>294</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1278191.71</v>
      </c>
      <c r="D64" s="2">
        <f>'PR-RAS'!E68</f>
        <v>1535387.68</v>
      </c>
      <c r="E64" s="2">
        <v>0</v>
      </c>
      <c r="F64" s="2">
        <v>0</v>
      </c>
      <c r="G64" s="3">
        <f t="shared" si="0"/>
        <v>273984.92541000003</v>
      </c>
      <c r="H64" s="3">
        <f t="shared" si="1"/>
        <v>0.61000000010244548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1132668.1299999999</v>
      </c>
      <c r="D65" s="2">
        <f>'PR-RAS'!E69</f>
        <v>1314038.22</v>
      </c>
      <c r="E65" s="2">
        <v>0</v>
      </c>
      <c r="F65" s="2">
        <v>0</v>
      </c>
      <c r="G65" s="3">
        <f t="shared" si="0"/>
        <v>240687.65247999999</v>
      </c>
      <c r="H65" s="3">
        <f t="shared" si="1"/>
        <v>0.34999999986030161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145523.57999999999</v>
      </c>
      <c r="D66" s="2">
        <f>'PR-RAS'!E70</f>
        <v>221349.46</v>
      </c>
      <c r="E66" s="2">
        <v>0</v>
      </c>
      <c r="F66" s="2">
        <v>0</v>
      </c>
      <c r="G66" s="3">
        <f t="shared" si="0"/>
        <v>38234.462500000001</v>
      </c>
      <c r="H66" s="3">
        <f t="shared" si="1"/>
        <v>0.88000000000465661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6000</v>
      </c>
      <c r="D70" s="2">
        <f>'PR-RAS'!E74</f>
        <v>0</v>
      </c>
      <c r="E70" s="2">
        <v>0</v>
      </c>
      <c r="F70" s="2">
        <v>0</v>
      </c>
      <c r="G70" s="3">
        <f t="shared" si="0"/>
        <v>414.00000000000006</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6000</v>
      </c>
      <c r="D71" s="2">
        <f>'PR-RAS'!E75</f>
        <v>0</v>
      </c>
      <c r="E71" s="2">
        <v>0</v>
      </c>
      <c r="F71" s="2">
        <v>0</v>
      </c>
      <c r="G71" s="3">
        <f t="shared" si="0"/>
        <v>420.00000000000006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13128.55</v>
      </c>
      <c r="D102" s="2">
        <f>'PR-RAS'!E106</f>
        <v>13337.6</v>
      </c>
      <c r="E102" s="2">
        <v>0</v>
      </c>
      <c r="F102" s="2">
        <v>0</v>
      </c>
      <c r="G102" s="3">
        <f t="shared" si="0"/>
        <v>4020.17875</v>
      </c>
      <c r="H102" s="3">
        <f t="shared" si="1"/>
        <v>0.8500000000003638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13128.55</v>
      </c>
      <c r="D108" s="2">
        <f>'PR-RAS'!E112</f>
        <v>13337.6</v>
      </c>
      <c r="E108" s="2">
        <v>0</v>
      </c>
      <c r="F108" s="2">
        <v>0</v>
      </c>
      <c r="G108" s="3">
        <f t="shared" si="0"/>
        <v>4259.0012500000003</v>
      </c>
      <c r="H108" s="3">
        <f t="shared" si="1"/>
        <v>0.8500000000003638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13128.55</v>
      </c>
      <c r="D113" s="2">
        <f>'PR-RAS'!E117</f>
        <v>13337.6</v>
      </c>
      <c r="E113" s="2">
        <v>0</v>
      </c>
      <c r="F113" s="2">
        <v>0</v>
      </c>
      <c r="G113" s="3">
        <f t="shared" si="0"/>
        <v>4458.0200000000004</v>
      </c>
      <c r="H113" s="3">
        <f t="shared" si="1"/>
        <v>0.8500000000003638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9759.9100000000017</v>
      </c>
      <c r="D121" s="2">
        <f>'PR-RAS'!E125</f>
        <v>9220.83</v>
      </c>
      <c r="E121" s="2">
        <v>0</v>
      </c>
      <c r="F121" s="2">
        <v>0</v>
      </c>
      <c r="G121" s="3">
        <f t="shared" si="0"/>
        <v>3384.1884</v>
      </c>
      <c r="H121" s="3">
        <f t="shared" si="1"/>
        <v>0.25999999999839929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9744.5400000000009</v>
      </c>
      <c r="D122" s="2">
        <f>'PR-RAS'!E126</f>
        <v>9203.8700000000008</v>
      </c>
      <c r="E122" s="2">
        <v>0</v>
      </c>
      <c r="F122" s="2">
        <v>0</v>
      </c>
      <c r="G122" s="3">
        <f t="shared" si="0"/>
        <v>3406.4258800000002</v>
      </c>
      <c r="H122" s="3">
        <f t="shared" si="1"/>
        <v>0.58999999999832653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99.92</v>
      </c>
      <c r="D123" s="2">
        <f>'PR-RAS'!E127</f>
        <v>53</v>
      </c>
      <c r="E123" s="2">
        <v>0</v>
      </c>
      <c r="F123" s="2">
        <v>0</v>
      </c>
      <c r="G123" s="3">
        <f t="shared" si="0"/>
        <v>25.122240000000001</v>
      </c>
      <c r="H123" s="3">
        <f t="shared" si="1"/>
        <v>7.9999999999998295E-2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9644.6200000000008</v>
      </c>
      <c r="D124" s="2">
        <f>'PR-RAS'!E128</f>
        <v>9150.8700000000008</v>
      </c>
      <c r="E124" s="2">
        <v>0</v>
      </c>
      <c r="F124" s="2">
        <v>0</v>
      </c>
      <c r="G124" s="3">
        <f t="shared" si="0"/>
        <v>3437.4022800000002</v>
      </c>
      <c r="H124" s="3">
        <f t="shared" si="1"/>
        <v>0.50999999999839929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15.37</v>
      </c>
      <c r="D125" s="2">
        <f>'PR-RAS'!E129</f>
        <v>16.96</v>
      </c>
      <c r="E125" s="2">
        <v>0</v>
      </c>
      <c r="F125" s="2">
        <v>0</v>
      </c>
      <c r="G125" s="3">
        <f t="shared" si="0"/>
        <v>6.1119599999999998</v>
      </c>
      <c r="H125" s="3">
        <f t="shared" si="1"/>
        <v>0.40999999999999837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15.37</v>
      </c>
      <c r="D126" s="2">
        <f>'PR-RAS'!E130</f>
        <v>16.96</v>
      </c>
      <c r="E126" s="2">
        <v>0</v>
      </c>
      <c r="F126" s="2">
        <v>0</v>
      </c>
      <c r="G126" s="3">
        <f t="shared" si="0"/>
        <v>6.1612499999999999</v>
      </c>
      <c r="H126" s="3">
        <f t="shared" si="1"/>
        <v>0.40999999999999837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169387.34</v>
      </c>
      <c r="D130" s="2">
        <f>'PR-RAS'!E134</f>
        <v>202973.21</v>
      </c>
      <c r="E130" s="2">
        <v>0</v>
      </c>
      <c r="F130" s="2">
        <v>0</v>
      </c>
      <c r="G130" s="3">
        <f t="shared" si="0"/>
        <v>74218.055040000007</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169387.34</v>
      </c>
      <c r="D131" s="2">
        <f>'PR-RAS'!E135</f>
        <v>202973.21</v>
      </c>
      <c r="E131" s="2">
        <v>0</v>
      </c>
      <c r="F131" s="2">
        <v>0</v>
      </c>
      <c r="G131" s="3">
        <f t="shared" si="0"/>
        <v>74793.388800000001</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138484.34</v>
      </c>
      <c r="D132" s="2">
        <f>'PR-RAS'!E136</f>
        <v>148750.57999999999</v>
      </c>
      <c r="E132" s="2">
        <v>0</v>
      </c>
      <c r="F132" s="2">
        <v>0</v>
      </c>
      <c r="G132" s="3">
        <f t="shared" si="0"/>
        <v>57114.1005</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30903</v>
      </c>
      <c r="D133" s="2">
        <f>'PR-RAS'!E137</f>
        <v>54222.63</v>
      </c>
      <c r="E133" s="2">
        <v>0</v>
      </c>
      <c r="F133" s="2">
        <v>0</v>
      </c>
      <c r="G133" s="3">
        <f t="shared" si="0"/>
        <v>18393.97032</v>
      </c>
      <c r="H133" s="3">
        <f t="shared" si="1"/>
        <v>0.37000000000261934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1302914.3600000001</v>
      </c>
      <c r="D148" s="2">
        <f>'PR-RAS'!E152</f>
        <v>1624283.9200000002</v>
      </c>
      <c r="E148" s="2">
        <v>0</v>
      </c>
      <c r="F148" s="2">
        <v>0</v>
      </c>
      <c r="G148" s="3">
        <f t="shared" si="0"/>
        <v>669067.88339999993</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997400.42</v>
      </c>
      <c r="D149" s="2">
        <f>'PR-RAS'!E153</f>
        <v>1293971.55</v>
      </c>
      <c r="E149" s="2">
        <v>0</v>
      </c>
      <c r="F149" s="2">
        <v>0</v>
      </c>
      <c r="G149" s="3">
        <f t="shared" si="0"/>
        <v>530630.84095999994</v>
      </c>
      <c r="H149" s="3">
        <f t="shared" si="1"/>
        <v>0.86999999999534339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835094.74</v>
      </c>
      <c r="D150" s="2">
        <f>'PR-RAS'!E154</f>
        <v>1094825.1000000001</v>
      </c>
      <c r="E150" s="2">
        <v>0</v>
      </c>
      <c r="F150" s="2">
        <v>0</v>
      </c>
      <c r="G150" s="3">
        <f t="shared" si="0"/>
        <v>450686.99606000003</v>
      </c>
      <c r="H150" s="3">
        <f t="shared" si="1"/>
        <v>0.36000000010244548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835094.74</v>
      </c>
      <c r="D151" s="2">
        <f>'PR-RAS'!E155</f>
        <v>1094825.1000000001</v>
      </c>
      <c r="E151" s="2">
        <v>0</v>
      </c>
      <c r="F151" s="2">
        <v>0</v>
      </c>
      <c r="G151" s="3">
        <f t="shared" si="0"/>
        <v>453711.74100000004</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30601.67</v>
      </c>
      <c r="D155" s="2">
        <f>'PR-RAS'!E159</f>
        <v>32306.47</v>
      </c>
      <c r="E155" s="2">
        <v>0</v>
      </c>
      <c r="F155" s="2">
        <v>0</v>
      </c>
      <c r="G155" s="3">
        <f t="shared" si="0"/>
        <v>14663.049940000001</v>
      </c>
      <c r="H155" s="3">
        <f t="shared" si="1"/>
        <v>0.80000000000291038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131704.01</v>
      </c>
      <c r="D156" s="2">
        <f>'PR-RAS'!E160</f>
        <v>166839.98000000001</v>
      </c>
      <c r="E156" s="2">
        <v>0</v>
      </c>
      <c r="F156" s="2">
        <v>0</v>
      </c>
      <c r="G156" s="3">
        <f t="shared" si="0"/>
        <v>72134.515350000001</v>
      </c>
      <c r="H156" s="3">
        <f t="shared" si="1"/>
        <v>2.9999999998835847E-2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131704.01</v>
      </c>
      <c r="D158" s="2">
        <f>'PR-RAS'!E162</f>
        <v>166839.98000000001</v>
      </c>
      <c r="E158" s="2">
        <v>0</v>
      </c>
      <c r="F158" s="2">
        <v>0</v>
      </c>
      <c r="G158" s="3">
        <f t="shared" si="0"/>
        <v>73065.283290000007</v>
      </c>
      <c r="H158" s="3">
        <f t="shared" si="1"/>
        <v>2.9999999998835847E-2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277954.96000000002</v>
      </c>
      <c r="D160" s="2">
        <f>'PR-RAS'!E164</f>
        <v>296415.51</v>
      </c>
      <c r="E160" s="2">
        <v>0</v>
      </c>
      <c r="F160" s="2">
        <v>0</v>
      </c>
      <c r="G160" s="3">
        <f t="shared" si="0"/>
        <v>138454.97081999999</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48101.159999999996</v>
      </c>
      <c r="D161" s="2">
        <f>'PR-RAS'!E165</f>
        <v>41925.869999999995</v>
      </c>
      <c r="E161" s="2">
        <v>0</v>
      </c>
      <c r="F161" s="2">
        <v>0</v>
      </c>
      <c r="G161" s="3">
        <f t="shared" si="0"/>
        <v>21112.464</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14922.21</v>
      </c>
      <c r="D162" s="2">
        <f>'PR-RAS'!E166</f>
        <v>7175.18</v>
      </c>
      <c r="E162" s="2">
        <v>0</v>
      </c>
      <c r="F162" s="2">
        <v>0</v>
      </c>
      <c r="G162" s="3">
        <f t="shared" si="0"/>
        <v>4712.8837700000004</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29944.799999999999</v>
      </c>
      <c r="D163" s="2">
        <f>'PR-RAS'!E167</f>
        <v>32668.69</v>
      </c>
      <c r="E163" s="2">
        <v>0</v>
      </c>
      <c r="F163" s="2">
        <v>0</v>
      </c>
      <c r="G163" s="3">
        <f t="shared" si="0"/>
        <v>15435.713159999999</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1664.65</v>
      </c>
      <c r="D164" s="2">
        <f>'PR-RAS'!E168</f>
        <v>708</v>
      </c>
      <c r="E164" s="2">
        <v>0</v>
      </c>
      <c r="F164" s="2">
        <v>0</v>
      </c>
      <c r="G164" s="3">
        <f t="shared" si="0"/>
        <v>502.14595000000003</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1569.5</v>
      </c>
      <c r="D165" s="2">
        <f>'PR-RAS'!E169</f>
        <v>1374</v>
      </c>
      <c r="E165" s="2">
        <v>0</v>
      </c>
      <c r="F165" s="2">
        <v>0</v>
      </c>
      <c r="G165" s="3">
        <f t="shared" si="0"/>
        <v>708.07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123961.3</v>
      </c>
      <c r="D166" s="2">
        <f>'PR-RAS'!E170</f>
        <v>127744.82999999999</v>
      </c>
      <c r="E166" s="2">
        <v>0</v>
      </c>
      <c r="F166" s="2">
        <v>0</v>
      </c>
      <c r="G166" s="3">
        <f t="shared" si="0"/>
        <v>62609.4084</v>
      </c>
      <c r="H166" s="3">
        <f t="shared" si="1"/>
        <v>0.47000000001571607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19396.07</v>
      </c>
      <c r="D167" s="2">
        <f>'PR-RAS'!E171</f>
        <v>17888.560000000001</v>
      </c>
      <c r="E167" s="2">
        <v>0</v>
      </c>
      <c r="F167" s="2">
        <v>0</v>
      </c>
      <c r="G167" s="3">
        <f t="shared" si="0"/>
        <v>9158.7495400000007</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81335.070000000007</v>
      </c>
      <c r="D168" s="2">
        <f>'PR-RAS'!E172</f>
        <v>78675.990000000005</v>
      </c>
      <c r="E168" s="2">
        <v>0</v>
      </c>
      <c r="F168" s="2">
        <v>0</v>
      </c>
      <c r="G168" s="3">
        <f t="shared" si="0"/>
        <v>39860.737350000003</v>
      </c>
      <c r="H168" s="3">
        <f t="shared" si="1"/>
        <v>8.000000000174623E-2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18784.7</v>
      </c>
      <c r="D169" s="2">
        <f>'PR-RAS'!E173</f>
        <v>21894.23</v>
      </c>
      <c r="E169" s="2">
        <v>0</v>
      </c>
      <c r="F169" s="2">
        <v>0</v>
      </c>
      <c r="G169" s="3">
        <f t="shared" si="0"/>
        <v>10512.29088</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1278.25</v>
      </c>
      <c r="D170" s="2">
        <f>'PR-RAS'!E174</f>
        <v>509.98</v>
      </c>
      <c r="E170" s="2">
        <v>0</v>
      </c>
      <c r="F170" s="2">
        <v>0</v>
      </c>
      <c r="G170" s="3">
        <f t="shared" si="0"/>
        <v>388.39749</v>
      </c>
      <c r="H170" s="3">
        <f t="shared" si="1"/>
        <v>0.26999999999998181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2677.92</v>
      </c>
      <c r="D171" s="2">
        <f>'PR-RAS'!E175</f>
        <v>8638.5400000000009</v>
      </c>
      <c r="E171" s="2">
        <v>0</v>
      </c>
      <c r="F171" s="2">
        <v>0</v>
      </c>
      <c r="G171" s="3">
        <f t="shared" si="0"/>
        <v>3392.3500000000004</v>
      </c>
      <c r="H171" s="3">
        <f t="shared" si="1"/>
        <v>0.53999999999905413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489.29</v>
      </c>
      <c r="D173" s="2">
        <f>'PR-RAS'!E177</f>
        <v>137.53</v>
      </c>
      <c r="E173" s="2">
        <v>0</v>
      </c>
      <c r="F173" s="2">
        <v>0</v>
      </c>
      <c r="G173" s="3">
        <f t="shared" si="0"/>
        <v>131.4682</v>
      </c>
      <c r="H173" s="3">
        <f t="shared" si="1"/>
        <v>0.76000000000001933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98376.93</v>
      </c>
      <c r="D174" s="2">
        <f>'PR-RAS'!E178</f>
        <v>116438.37000000001</v>
      </c>
      <c r="E174" s="2">
        <v>0</v>
      </c>
      <c r="F174" s="2">
        <v>0</v>
      </c>
      <c r="G174" s="3">
        <f t="shared" si="0"/>
        <v>57306.884910000001</v>
      </c>
      <c r="H174" s="3">
        <f t="shared" si="1"/>
        <v>0.44000000001688022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53461.24</v>
      </c>
      <c r="D175" s="2">
        <f>'PR-RAS'!E179</f>
        <v>52506.49</v>
      </c>
      <c r="E175" s="2">
        <v>0</v>
      </c>
      <c r="F175" s="2">
        <v>0</v>
      </c>
      <c r="G175" s="3">
        <f t="shared" si="0"/>
        <v>27574.514279999999</v>
      </c>
      <c r="H175" s="3">
        <f t="shared" si="1"/>
        <v>0.72999999999592546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20014.900000000001</v>
      </c>
      <c r="D176" s="2">
        <f>'PR-RAS'!E180</f>
        <v>15921.23</v>
      </c>
      <c r="E176" s="2">
        <v>0</v>
      </c>
      <c r="F176" s="2">
        <v>0</v>
      </c>
      <c r="G176" s="3">
        <f t="shared" si="0"/>
        <v>9075.0379999999986</v>
      </c>
      <c r="H176" s="3">
        <f t="shared" si="1"/>
        <v>0.32999999999810825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851.82</v>
      </c>
      <c r="D177" s="2">
        <f>'PR-RAS'!E181</f>
        <v>18</v>
      </c>
      <c r="E177" s="2">
        <v>0</v>
      </c>
      <c r="F177" s="2">
        <v>0</v>
      </c>
      <c r="G177" s="3">
        <f t="shared" si="0"/>
        <v>156.25631999999999</v>
      </c>
      <c r="H177" s="3">
        <f t="shared" si="1"/>
        <v>0.17999999999994998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3421.66</v>
      </c>
      <c r="D178" s="2">
        <f>'PR-RAS'!E182</f>
        <v>3404.91</v>
      </c>
      <c r="E178" s="2">
        <v>0</v>
      </c>
      <c r="F178" s="2">
        <v>0</v>
      </c>
      <c r="G178" s="3">
        <f t="shared" si="0"/>
        <v>1810.9719599999999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2830.43</v>
      </c>
      <c r="D180" s="2">
        <f>'PR-RAS'!E184</f>
        <v>2988.89</v>
      </c>
      <c r="E180" s="2">
        <v>0</v>
      </c>
      <c r="F180" s="2">
        <v>0</v>
      </c>
      <c r="G180" s="3">
        <f t="shared" si="0"/>
        <v>1576.6695899999997</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11740.82</v>
      </c>
      <c r="D181" s="2">
        <f>'PR-RAS'!E185</f>
        <v>36519.68</v>
      </c>
      <c r="E181" s="2">
        <v>0</v>
      </c>
      <c r="F181" s="2">
        <v>0</v>
      </c>
      <c r="G181" s="3">
        <f t="shared" si="0"/>
        <v>15260.432399999998</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3164.79</v>
      </c>
      <c r="D182" s="2">
        <f>'PR-RAS'!E186</f>
        <v>2595.92</v>
      </c>
      <c r="E182" s="2">
        <v>0</v>
      </c>
      <c r="F182" s="2">
        <v>0</v>
      </c>
      <c r="G182" s="3">
        <f t="shared" si="0"/>
        <v>1512.5500300000001</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2891.27</v>
      </c>
      <c r="D183" s="2">
        <f>'PR-RAS'!E187</f>
        <v>2483.25</v>
      </c>
      <c r="E183" s="2">
        <v>0</v>
      </c>
      <c r="F183" s="2">
        <v>0</v>
      </c>
      <c r="G183" s="3">
        <f t="shared" si="0"/>
        <v>1430.1141400000001</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7515.57</v>
      </c>
      <c r="D190" s="2">
        <f>'PR-RAS'!E194</f>
        <v>10306.439999999999</v>
      </c>
      <c r="E190" s="2">
        <v>0</v>
      </c>
      <c r="F190" s="2">
        <v>0</v>
      </c>
      <c r="G190" s="3">
        <f t="shared" si="0"/>
        <v>5316.2770499999997</v>
      </c>
      <c r="H190" s="3">
        <f t="shared" si="1"/>
        <v>0.86999999999898137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172.02</v>
      </c>
      <c r="E191" s="2">
        <v>0</v>
      </c>
      <c r="F191" s="2">
        <v>0</v>
      </c>
      <c r="G191" s="3">
        <f t="shared" si="0"/>
        <v>65.36760000000001</v>
      </c>
      <c r="H191" s="3">
        <f t="shared" si="1"/>
        <v>2.0000000000010232E-2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567.24</v>
      </c>
      <c r="D192" s="2">
        <f>'PR-RAS'!E196</f>
        <v>170.12</v>
      </c>
      <c r="E192" s="2">
        <v>0</v>
      </c>
      <c r="F192" s="2">
        <v>0</v>
      </c>
      <c r="G192" s="3">
        <f t="shared" si="0"/>
        <v>173.32868000000002</v>
      </c>
      <c r="H192" s="3">
        <f t="shared" si="1"/>
        <v>0.36000000000001364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839.14</v>
      </c>
      <c r="D193" s="2">
        <f>'PR-RAS'!E197</f>
        <v>2867.3</v>
      </c>
      <c r="E193" s="2">
        <v>0</v>
      </c>
      <c r="F193" s="2">
        <v>0</v>
      </c>
      <c r="G193" s="3">
        <f t="shared" si="0"/>
        <v>1262.1580800000002</v>
      </c>
      <c r="H193" s="3">
        <f t="shared" si="1"/>
        <v>0.44000000000016826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5348.09</v>
      </c>
      <c r="D194" s="2">
        <f>'PR-RAS'!E198</f>
        <v>3317.2</v>
      </c>
      <c r="E194" s="2">
        <v>0</v>
      </c>
      <c r="F194" s="2">
        <v>0</v>
      </c>
      <c r="G194" s="3">
        <f t="shared" si="0"/>
        <v>2312.62057</v>
      </c>
      <c r="H194" s="3">
        <f t="shared" si="1"/>
        <v>0.28999999999996362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447.94</v>
      </c>
      <c r="D195" s="2">
        <f>'PR-RAS'!E199</f>
        <v>2914.4</v>
      </c>
      <c r="E195" s="2">
        <v>0</v>
      </c>
      <c r="F195" s="2">
        <v>0</v>
      </c>
      <c r="G195" s="3">
        <f t="shared" si="0"/>
        <v>1217.6875600000001</v>
      </c>
      <c r="H195" s="3">
        <f t="shared" si="1"/>
        <v>0.46000000000009322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313.16000000000003</v>
      </c>
      <c r="D197" s="2">
        <f>'PR-RAS'!E201</f>
        <v>865.4</v>
      </c>
      <c r="E197" s="2">
        <v>0</v>
      </c>
      <c r="F197" s="2">
        <v>0</v>
      </c>
      <c r="G197" s="3">
        <f t="shared" si="0"/>
        <v>400.61616000000004</v>
      </c>
      <c r="H197" s="3">
        <f t="shared" si="1"/>
        <v>0.56000000000000227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946.2</v>
      </c>
      <c r="D198" s="2">
        <f>'PR-RAS'!E202</f>
        <v>462.33</v>
      </c>
      <c r="E198" s="2">
        <v>0</v>
      </c>
      <c r="F198" s="2">
        <v>0</v>
      </c>
      <c r="G198" s="3">
        <f t="shared" si="0"/>
        <v>368.55942000000005</v>
      </c>
      <c r="H198" s="3">
        <f t="shared" si="1"/>
        <v>0.53000000000002956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946.2</v>
      </c>
      <c r="D212" s="2">
        <f>'PR-RAS'!E216</f>
        <v>462.33</v>
      </c>
      <c r="E212" s="2">
        <v>0</v>
      </c>
      <c r="F212" s="2">
        <v>0</v>
      </c>
      <c r="G212" s="3">
        <f t="shared" si="0"/>
        <v>394.75146000000001</v>
      </c>
      <c r="H212" s="3">
        <f t="shared" si="1"/>
        <v>0.53000000000002956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946.2</v>
      </c>
      <c r="D213" s="2">
        <f>'PR-RAS'!E217</f>
        <v>462.33</v>
      </c>
      <c r="E213" s="2">
        <v>0</v>
      </c>
      <c r="F213" s="2">
        <v>0</v>
      </c>
      <c r="G213" s="3">
        <f t="shared" si="0"/>
        <v>396.62232</v>
      </c>
      <c r="H213" s="3">
        <f t="shared" si="1"/>
        <v>0.53000000000002956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26234.78</v>
      </c>
      <c r="D258" s="2">
        <f>'PR-RAS'!E262</f>
        <v>33038.53</v>
      </c>
      <c r="E258" s="2">
        <v>0</v>
      </c>
      <c r="F258" s="2">
        <v>0</v>
      </c>
      <c r="G258" s="3">
        <f t="shared" si="0"/>
        <v>23724.142879999999</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26234.78</v>
      </c>
      <c r="D265" s="2">
        <f>'PR-RAS'!E269</f>
        <v>33038.53</v>
      </c>
      <c r="E265" s="2">
        <v>0</v>
      </c>
      <c r="F265" s="2">
        <v>0</v>
      </c>
      <c r="G265" s="3">
        <f t="shared" si="0"/>
        <v>24370.32576</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2170.5</v>
      </c>
      <c r="D266" s="2">
        <f>'PR-RAS'!E270</f>
        <v>0</v>
      </c>
      <c r="E266" s="2">
        <v>0</v>
      </c>
      <c r="F266" s="2">
        <v>0</v>
      </c>
      <c r="G266" s="3">
        <f t="shared" si="0"/>
        <v>575.1825</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24064.28</v>
      </c>
      <c r="D267" s="2">
        <f>'PR-RAS'!E271</f>
        <v>33038.53</v>
      </c>
      <c r="E267" s="2">
        <v>0</v>
      </c>
      <c r="F267" s="2">
        <v>0</v>
      </c>
      <c r="G267" s="3">
        <f t="shared" si="0"/>
        <v>23977.596440000001</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378</v>
      </c>
      <c r="D269" s="2">
        <f>'PR-RAS'!E273</f>
        <v>396</v>
      </c>
      <c r="E269" s="2">
        <v>0</v>
      </c>
      <c r="F269" s="2">
        <v>0</v>
      </c>
      <c r="G269" s="3">
        <f t="shared" si="0"/>
        <v>313.56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378</v>
      </c>
      <c r="D270" s="2">
        <f>'PR-RAS'!E274</f>
        <v>396</v>
      </c>
      <c r="E270" s="2">
        <v>0</v>
      </c>
      <c r="F270" s="2">
        <v>0</v>
      </c>
      <c r="G270" s="3">
        <f t="shared" si="0"/>
        <v>314.73</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378</v>
      </c>
      <c r="D272" s="2">
        <f>'PR-RAS'!E276</f>
        <v>396</v>
      </c>
      <c r="E272" s="2">
        <v>0</v>
      </c>
      <c r="F272" s="2">
        <v>0</v>
      </c>
      <c r="G272" s="3">
        <f t="shared" si="0"/>
        <v>317.07000000000005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1302914.3600000001</v>
      </c>
      <c r="D295" s="2">
        <f>'PR-RAS'!E299</f>
        <v>1624283.9200000002</v>
      </c>
      <c r="E295" s="2">
        <v>0</v>
      </c>
      <c r="F295" s="2">
        <v>0</v>
      </c>
      <c r="G295" s="3">
        <f t="shared" si="12"/>
        <v>1338135.7667999999</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173553.14999999991</v>
      </c>
      <c r="D296" s="2">
        <f>'PR-RAS'!E300</f>
        <v>139635.39999999991</v>
      </c>
      <c r="E296" s="2">
        <v>0</v>
      </c>
      <c r="F296" s="2">
        <v>0</v>
      </c>
      <c r="G296" s="3">
        <f t="shared" si="12"/>
        <v>133583.0652499999</v>
      </c>
      <c r="H296" s="3">
        <f t="shared" si="13"/>
        <v>0.54999999981373549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35323.85</v>
      </c>
      <c r="D298" s="2">
        <f>'PR-RAS'!E302</f>
        <v>49526.400000000001</v>
      </c>
      <c r="E298" s="2">
        <v>0</v>
      </c>
      <c r="F298" s="2">
        <v>0</v>
      </c>
      <c r="G298" s="3">
        <f t="shared" si="12"/>
        <v>39909.865049999993</v>
      </c>
      <c r="H298" s="3">
        <f t="shared" si="13"/>
        <v>0.55000000000291038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3134.78</v>
      </c>
      <c r="D300" s="2">
        <f>'PR-RAS'!E304</f>
        <v>112264.06</v>
      </c>
      <c r="E300" s="2">
        <v>0</v>
      </c>
      <c r="F300" s="2">
        <v>0</v>
      </c>
      <c r="G300" s="3">
        <f t="shared" si="12"/>
        <v>68071.2071</v>
      </c>
      <c r="H300" s="3">
        <f t="shared" si="13"/>
        <v>0.2799999999974716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599.46</v>
      </c>
      <c r="D301" s="2">
        <f>'PR-RAS'!E305</f>
        <v>1000.8</v>
      </c>
      <c r="E301" s="2">
        <v>0</v>
      </c>
      <c r="F301" s="2">
        <v>0</v>
      </c>
      <c r="G301" s="3">
        <f t="shared" si="12"/>
        <v>780.31799999999998</v>
      </c>
      <c r="H301" s="3">
        <f t="shared" si="13"/>
        <v>0.66000000000008185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159350.59999999998</v>
      </c>
      <c r="D355" s="2">
        <f>'PR-RAS'!E360</f>
        <v>261242.85</v>
      </c>
      <c r="E355" s="2">
        <v>0</v>
      </c>
      <c r="F355" s="2">
        <v>0</v>
      </c>
      <c r="G355" s="3">
        <f t="shared" si="12"/>
        <v>241370.0502</v>
      </c>
      <c r="H355" s="3">
        <f t="shared" si="13"/>
        <v>0.5500000000174623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80571.849999999991</v>
      </c>
      <c r="D368" s="2">
        <f>'PR-RAS'!E373</f>
        <v>207323.22</v>
      </c>
      <c r="E368" s="2">
        <v>0</v>
      </c>
      <c r="F368" s="2">
        <v>0</v>
      </c>
      <c r="G368" s="3">
        <f t="shared" si="12"/>
        <v>181745.11242999998</v>
      </c>
      <c r="H368" s="3">
        <f t="shared" si="13"/>
        <v>0.3700000000098953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64188.159999999996</v>
      </c>
      <c r="D374" s="2">
        <f>'PR-RAS'!E379</f>
        <v>195025.34</v>
      </c>
      <c r="E374" s="2">
        <v>0</v>
      </c>
      <c r="F374" s="2">
        <v>0</v>
      </c>
      <c r="G374" s="3">
        <f t="shared" si="12"/>
        <v>169431.08731999999</v>
      </c>
      <c r="H374" s="3">
        <f t="shared" si="13"/>
        <v>0.49999999999272404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929.96</v>
      </c>
      <c r="D375" s="2">
        <f>'PR-RAS'!E380</f>
        <v>19846.38</v>
      </c>
      <c r="E375" s="2">
        <v>0</v>
      </c>
      <c r="F375" s="2">
        <v>0</v>
      </c>
      <c r="G375" s="3">
        <f t="shared" si="12"/>
        <v>15192.897280000001</v>
      </c>
      <c r="H375" s="3">
        <f t="shared" si="13"/>
        <v>0.42000000000098225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1998.88</v>
      </c>
      <c r="D376" s="2">
        <f>'PR-RAS'!E381</f>
        <v>0</v>
      </c>
      <c r="E376" s="2">
        <v>0</v>
      </c>
      <c r="F376" s="2">
        <v>0</v>
      </c>
      <c r="G376" s="3">
        <f t="shared" si="12"/>
        <v>749.58</v>
      </c>
      <c r="H376" s="3">
        <f t="shared" si="13"/>
        <v>0.11999999999989086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58302.720000000001</v>
      </c>
      <c r="D380" s="2">
        <f>'PR-RAS'!E385</f>
        <v>0</v>
      </c>
      <c r="E380" s="2">
        <v>0</v>
      </c>
      <c r="F380" s="2">
        <v>0</v>
      </c>
      <c r="G380" s="3">
        <f t="shared" si="12"/>
        <v>22096.730879999999</v>
      </c>
      <c r="H380" s="3">
        <f t="shared" si="13"/>
        <v>0.27999999999883585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2956.6</v>
      </c>
      <c r="D381" s="2">
        <f>'PR-RAS'!E386</f>
        <v>175178.96</v>
      </c>
      <c r="E381" s="2">
        <v>0</v>
      </c>
      <c r="F381" s="2">
        <v>0</v>
      </c>
      <c r="G381" s="3">
        <f t="shared" si="12"/>
        <v>134259.51759999999</v>
      </c>
      <c r="H381" s="3">
        <f t="shared" si="13"/>
        <v>0.44000000000824002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16383.69</v>
      </c>
      <c r="D388" s="2">
        <f>'PR-RAS'!E393</f>
        <v>12297.88</v>
      </c>
      <c r="E388" s="2">
        <v>0</v>
      </c>
      <c r="F388" s="2">
        <v>0</v>
      </c>
      <c r="G388" s="3">
        <f t="shared" si="12"/>
        <v>15859.047149999999</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16383.69</v>
      </c>
      <c r="D389" s="2">
        <f>'PR-RAS'!E394</f>
        <v>12297.88</v>
      </c>
      <c r="E389" s="2">
        <v>0</v>
      </c>
      <c r="F389" s="2">
        <v>0</v>
      </c>
      <c r="G389" s="3">
        <f t="shared" si="12"/>
        <v>15900.026599999999</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78778.75</v>
      </c>
      <c r="D407" s="2">
        <f>'PR-RAS'!E412</f>
        <v>53919.63</v>
      </c>
      <c r="E407" s="2">
        <v>0</v>
      </c>
      <c r="F407" s="2">
        <v>0</v>
      </c>
      <c r="G407" s="3">
        <f t="shared" si="12"/>
        <v>75766.912060000002</v>
      </c>
      <c r="H407" s="3">
        <f t="shared" si="13"/>
        <v>0.62000000000261934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78778.75</v>
      </c>
      <c r="D408" s="2">
        <f>'PR-RAS'!E413</f>
        <v>53919.63</v>
      </c>
      <c r="E408" s="2">
        <v>0</v>
      </c>
      <c r="F408" s="2">
        <v>0</v>
      </c>
      <c r="G408" s="3">
        <f t="shared" si="12"/>
        <v>75953.530069999993</v>
      </c>
      <c r="H408" s="3">
        <f t="shared" si="13"/>
        <v>0.62000000000261934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159350.59999999998</v>
      </c>
      <c r="D413" s="2">
        <f>'PR-RAS'!E418</f>
        <v>261242.85</v>
      </c>
      <c r="E413" s="2">
        <v>0</v>
      </c>
      <c r="F413" s="2">
        <v>0</v>
      </c>
      <c r="G413" s="3">
        <f t="shared" si="12"/>
        <v>280916.55560000002</v>
      </c>
      <c r="H413" s="3">
        <f t="shared" si="13"/>
        <v>0.5500000000174623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1476467.51</v>
      </c>
      <c r="D417" s="2">
        <f>'PR-RAS'!E422</f>
        <v>1763919.32</v>
      </c>
      <c r="E417" s="2">
        <v>0</v>
      </c>
      <c r="F417" s="2">
        <v>0</v>
      </c>
      <c r="G417" s="3">
        <f t="shared" si="12"/>
        <v>2081791.3584</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1462264.96</v>
      </c>
      <c r="D418" s="2">
        <f>'PR-RAS'!E423</f>
        <v>1885526.7700000003</v>
      </c>
      <c r="E418" s="2">
        <v>0</v>
      </c>
      <c r="F418" s="2">
        <v>0</v>
      </c>
      <c r="G418" s="3">
        <f t="shared" si="12"/>
        <v>2182293.8144999999</v>
      </c>
      <c r="H418" s="3">
        <f t="shared" si="13"/>
        <v>0.26999999978579581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14202.550000000047</v>
      </c>
      <c r="D419" s="2">
        <f>'PR-RAS'!E424</f>
        <v>0</v>
      </c>
      <c r="E419" s="2">
        <v>0</v>
      </c>
      <c r="F419" s="2">
        <v>0</v>
      </c>
      <c r="G419" s="3">
        <f t="shared" si="12"/>
        <v>5936.6659000000191</v>
      </c>
      <c r="H419" s="3">
        <f t="shared" si="13"/>
        <v>0.44999999995343387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121607.45000000019</v>
      </c>
      <c r="E420" s="2">
        <v>0</v>
      </c>
      <c r="F420" s="2">
        <v>0</v>
      </c>
      <c r="G420" s="3">
        <f t="shared" si="12"/>
        <v>101907.04310000016</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35323.85</v>
      </c>
      <c r="D421" s="2">
        <f>'PR-RAS'!E426</f>
        <v>49526.400000000001</v>
      </c>
      <c r="E421" s="2">
        <v>0</v>
      </c>
      <c r="F421" s="2">
        <v>0</v>
      </c>
      <c r="G421" s="3">
        <f t="shared" si="12"/>
        <v>56438.192999999992</v>
      </c>
      <c r="H421" s="3">
        <f t="shared" si="13"/>
        <v>0.55000000000291038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3134.78</v>
      </c>
      <c r="D423" s="2">
        <f>'PR-RAS'!E428</f>
        <v>112264.06</v>
      </c>
      <c r="E423" s="2">
        <v>0</v>
      </c>
      <c r="F423" s="2">
        <v>0</v>
      </c>
      <c r="G423" s="3">
        <f t="shared" si="12"/>
        <v>96073.743799999997</v>
      </c>
      <c r="H423" s="3">
        <f t="shared" si="13"/>
        <v>0.2799999999974716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1476467.51</v>
      </c>
      <c r="D637" s="2">
        <f>'PR-RAS'!E643</f>
        <v>1763919.32</v>
      </c>
      <c r="E637" s="2">
        <v>0</v>
      </c>
      <c r="F637" s="2">
        <v>0</v>
      </c>
      <c r="G637" s="3">
        <f t="shared" si="14"/>
        <v>3182738.7114000004</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1462264.96</v>
      </c>
      <c r="D638" s="2">
        <f>'PR-RAS'!E644</f>
        <v>1885526.7700000003</v>
      </c>
      <c r="E638" s="2">
        <v>0</v>
      </c>
      <c r="F638" s="2">
        <v>0</v>
      </c>
      <c r="G638" s="3">
        <f t="shared" si="14"/>
        <v>3333623.8845000002</v>
      </c>
      <c r="H638" s="3">
        <f t="shared" si="15"/>
        <v>0.26999999978579581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14202.550000000047</v>
      </c>
      <c r="D639" s="2">
        <f>'PR-RAS'!E645</f>
        <v>0</v>
      </c>
      <c r="E639" s="2">
        <v>0</v>
      </c>
      <c r="F639" s="2">
        <v>0</v>
      </c>
      <c r="G639" s="3">
        <f t="shared" si="14"/>
        <v>9061.2269000000306</v>
      </c>
      <c r="H639" s="3">
        <f t="shared" si="15"/>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121607.45000000019</v>
      </c>
      <c r="E640" s="2">
        <v>0</v>
      </c>
      <c r="F640" s="2">
        <v>0</v>
      </c>
      <c r="G640" s="3">
        <f t="shared" si="14"/>
        <v>155414.32110000023</v>
      </c>
      <c r="H640" s="3">
        <f t="shared" si="15"/>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35323.85</v>
      </c>
      <c r="D641" s="2">
        <f>'PR-RAS'!E647</f>
        <v>49526.400000000001</v>
      </c>
      <c r="E641" s="2">
        <v>0</v>
      </c>
      <c r="F641" s="2">
        <v>0</v>
      </c>
      <c r="G641" s="3">
        <f t="shared" si="14"/>
        <v>86001.055999999997</v>
      </c>
      <c r="H641" s="3">
        <f t="shared" si="15"/>
        <v>0.55000000000291038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49526.400000000045</v>
      </c>
      <c r="D643" s="2">
        <f>'PR-RAS'!E649</f>
        <v>0</v>
      </c>
      <c r="E643" s="2">
        <v>0</v>
      </c>
      <c r="F643" s="2">
        <v>0</v>
      </c>
      <c r="G643" s="3">
        <f t="shared" si="14"/>
        <v>31795.948800000031</v>
      </c>
      <c r="H643" s="3">
        <f t="shared" si="15"/>
        <v>0.40000000004511094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72081.050000000192</v>
      </c>
      <c r="E644" s="2">
        <v>0</v>
      </c>
      <c r="F644" s="2">
        <v>0</v>
      </c>
      <c r="G644" s="3">
        <f t="shared" si="14"/>
        <v>92696.230300000243</v>
      </c>
      <c r="H644" s="3">
        <f t="shared" si="15"/>
        <v>5.0000000192085281E-2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90010.82</v>
      </c>
      <c r="D645" s="2">
        <f>'PR-RAS'!E651</f>
        <v>0</v>
      </c>
      <c r="E645" s="2">
        <v>0</v>
      </c>
      <c r="F645" s="2">
        <v>0</v>
      </c>
      <c r="G645" s="3">
        <f t="shared" si="14"/>
        <v>57966.968080000006</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46016.7</v>
      </c>
      <c r="D646" s="2">
        <f>'PR-RAS'!E653</f>
        <v>56500.26</v>
      </c>
      <c r="E646" s="2">
        <v>0</v>
      </c>
      <c r="F646" s="2">
        <v>0</v>
      </c>
      <c r="G646" s="3">
        <f t="shared" si="14"/>
        <v>102566.1069</v>
      </c>
      <c r="H646" s="3">
        <f t="shared" si="15"/>
        <v>0.56000000000494765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179913.64</v>
      </c>
      <c r="D647" s="2">
        <f>'PR-RAS'!E654</f>
        <v>52498.86</v>
      </c>
      <c r="E647" s="2">
        <v>0</v>
      </c>
      <c r="F647" s="2">
        <v>0</v>
      </c>
      <c r="G647" s="3">
        <f t="shared" si="14"/>
        <v>184052.73856</v>
      </c>
      <c r="H647" s="3">
        <f t="shared" si="15"/>
        <v>0.49999999998544808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169430.08</v>
      </c>
      <c r="D648" s="2">
        <f>'PR-RAS'!E655</f>
        <v>108999.12</v>
      </c>
      <c r="E648" s="2">
        <v>0</v>
      </c>
      <c r="F648" s="2">
        <v>0</v>
      </c>
      <c r="G648" s="3">
        <f t="shared" si="14"/>
        <v>250666.12303999998</v>
      </c>
      <c r="H648" s="3">
        <f t="shared" si="15"/>
        <v>0.1999999999825377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56500.260000000038</v>
      </c>
      <c r="D649" s="2">
        <f>'PR-RAS'!E656</f>
        <v>0</v>
      </c>
      <c r="E649" s="2">
        <v>0</v>
      </c>
      <c r="F649" s="2">
        <v>0</v>
      </c>
      <c r="G649" s="3">
        <f t="shared" si="14"/>
        <v>36612.168480000029</v>
      </c>
      <c r="H649" s="3">
        <f t="shared" si="15"/>
        <v>0.26000000003841706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51</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34</v>
      </c>
      <c r="E653" s="2">
        <v>0</v>
      </c>
      <c r="F653" s="2">
        <v>0</v>
      </c>
      <c r="G653" s="3">
        <f t="shared" si="14"/>
        <v>69.112000000000009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1128127.32</v>
      </c>
      <c r="D676" s="2">
        <f>'PR-RAS'!E683</f>
        <v>1310868.22</v>
      </c>
      <c r="E676" s="2">
        <v>0</v>
      </c>
      <c r="F676" s="2">
        <v>0</v>
      </c>
      <c r="G676" s="3">
        <f t="shared" si="14"/>
        <v>2531158.0380000002</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4540.8100000000004</v>
      </c>
      <c r="D677" s="2">
        <f>'PR-RAS'!E684</f>
        <v>3170</v>
      </c>
      <c r="E677" s="2">
        <v>0</v>
      </c>
      <c r="F677" s="2">
        <v>0</v>
      </c>
      <c r="G677" s="3">
        <f t="shared" si="14"/>
        <v>7355.427560000001</v>
      </c>
      <c r="H677" s="3">
        <f t="shared" si="15"/>
        <v>0.18999999999959982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145523.57999999999</v>
      </c>
      <c r="D678" s="2">
        <f>'PR-RAS'!E685</f>
        <v>221349.46</v>
      </c>
      <c r="E678" s="2">
        <v>0</v>
      </c>
      <c r="F678" s="2">
        <v>0</v>
      </c>
      <c r="G678" s="3">
        <f t="shared" si="14"/>
        <v>398226.63250000001</v>
      </c>
      <c r="H678" s="3">
        <f t="shared" si="15"/>
        <v>0.88000000000465661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6000</v>
      </c>
      <c r="D695" s="2">
        <f>'PR-RAS'!E702</f>
        <v>0</v>
      </c>
      <c r="E695" s="2">
        <v>0</v>
      </c>
      <c r="F695" s="2">
        <v>0</v>
      </c>
      <c r="G695" s="3">
        <f t="shared" si="14"/>
        <v>4164</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13128.55</v>
      </c>
      <c r="D717" s="2">
        <f>'PR-RAS'!E724</f>
        <v>12827.6</v>
      </c>
      <c r="E717" s="2">
        <v>0</v>
      </c>
      <c r="F717" s="2">
        <v>0</v>
      </c>
      <c r="G717" s="3">
        <f t="shared" si="14"/>
        <v>27769.164999999997</v>
      </c>
      <c r="H717" s="3">
        <f t="shared" si="15"/>
        <v>0.8500000000003638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29944.799999999999</v>
      </c>
      <c r="D727" s="2">
        <f>'PR-RAS'!E734</f>
        <v>32668.69</v>
      </c>
      <c r="E727" s="2">
        <v>0</v>
      </c>
      <c r="F727" s="2">
        <v>0</v>
      </c>
      <c r="G727" s="3">
        <f t="shared" si="14"/>
        <v>69174.862679999991</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2223.46</v>
      </c>
      <c r="D729" s="2">
        <f>'PR-RAS'!E736</f>
        <v>2628.75</v>
      </c>
      <c r="E729" s="2">
        <v>0</v>
      </c>
      <c r="F729" s="2">
        <v>0</v>
      </c>
      <c r="G729" s="3">
        <f t="shared" si="14"/>
        <v>5446.1388799999995</v>
      </c>
      <c r="H729" s="3">
        <f t="shared" si="15"/>
        <v>0.71000000000003638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2698.38</v>
      </c>
      <c r="D731" s="2">
        <f>'PR-RAS'!E738</f>
        <v>5165.8900000000003</v>
      </c>
      <c r="E731" s="2">
        <v>0</v>
      </c>
      <c r="F731" s="2">
        <v>0</v>
      </c>
      <c r="G731" s="3">
        <f t="shared" si="14"/>
        <v>9512.0167999999994</v>
      </c>
      <c r="H731" s="3">
        <f t="shared" si="15"/>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317.2</v>
      </c>
      <c r="E736" s="2">
        <v>0</v>
      </c>
      <c r="F736" s="2">
        <v>0</v>
      </c>
      <c r="G736" s="3">
        <f t="shared" ref="G736:G737" si="28">(B736/1000)*(C736*1+D736*2)</f>
        <v>466.28399999999999</v>
      </c>
      <c r="H736" s="3">
        <f t="shared" ref="H736:H737" si="29">ABS(C736-ROUND(C736,0))+ABS(D736-ROUND(D736,0))</f>
        <v>0.19999999999998863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2716</v>
      </c>
      <c r="E737" s="2">
        <v>0</v>
      </c>
      <c r="F737" s="2">
        <v>0</v>
      </c>
      <c r="G737" s="3">
        <f t="shared" si="28"/>
        <v>3997.9519999999998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2170.5</v>
      </c>
      <c r="D836" s="2">
        <f>'PR-RAS'!E843</f>
        <v>0</v>
      </c>
      <c r="E836" s="2">
        <v>0</v>
      </c>
      <c r="F836" s="2">
        <v>0</v>
      </c>
      <c r="G836" s="3">
        <f t="shared" si="14"/>
        <v>1812.3674999999998</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24064.28</v>
      </c>
      <c r="D848" s="2">
        <f>'PR-RAS'!E855</f>
        <v>33038.53</v>
      </c>
      <c r="E848" s="2">
        <v>0</v>
      </c>
      <c r="F848" s="2">
        <v>0</v>
      </c>
      <c r="G848" s="3">
        <f t="shared" si="34"/>
        <v>76349.71497999999</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1285366.67</v>
      </c>
      <c r="D1011" s="7">
        <f>BILANCA!E6</f>
        <v>1464513.8900000001</v>
      </c>
      <c r="E1011" s="7">
        <v>0</v>
      </c>
      <c r="F1011" s="7">
        <v>0</v>
      </c>
      <c r="G1011" s="8">
        <f t="shared" ref="G1011:G1306" si="38">B1011/1000*C1011+B1011/500*D1011</f>
        <v>4214.3944499999998</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1133577.24</v>
      </c>
      <c r="D1012" s="2">
        <f>BILANCA!E7</f>
        <v>1307438.53</v>
      </c>
      <c r="E1012" s="2">
        <v>0</v>
      </c>
      <c r="F1012" s="2">
        <v>0</v>
      </c>
      <c r="G1012" s="3">
        <f t="shared" si="38"/>
        <v>7496.9086000000007</v>
      </c>
      <c r="H1012" s="3">
        <f t="shared" si="35"/>
        <v>0.7099999999627471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117984.59</v>
      </c>
      <c r="D1013" s="2">
        <f>BILANCA!E8</f>
        <v>117984.59</v>
      </c>
      <c r="E1013" s="2">
        <v>0</v>
      </c>
      <c r="F1013" s="2">
        <v>0</v>
      </c>
      <c r="G1013" s="3">
        <f t="shared" si="38"/>
        <v>1061.86131</v>
      </c>
      <c r="H1013" s="3">
        <f t="shared" si="35"/>
        <v>0.82000000000698492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115898.87</v>
      </c>
      <c r="D1014" s="2">
        <f>BILANCA!E9</f>
        <v>115898.87</v>
      </c>
      <c r="E1014" s="2">
        <v>0</v>
      </c>
      <c r="F1014" s="2">
        <v>0</v>
      </c>
      <c r="G1014" s="3">
        <f t="shared" si="38"/>
        <v>1390.7864400000001</v>
      </c>
      <c r="H1014" s="3">
        <f t="shared" si="35"/>
        <v>0.26000000000931323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2085.7199999999998</v>
      </c>
      <c r="D1015" s="2">
        <f>BILANCA!E10</f>
        <v>2085.7199999999998</v>
      </c>
      <c r="E1015" s="2">
        <v>0</v>
      </c>
      <c r="F1015" s="2">
        <v>0</v>
      </c>
      <c r="G1015" s="3">
        <f t="shared" si="38"/>
        <v>31.285799999999998</v>
      </c>
      <c r="H1015" s="3">
        <f t="shared" si="35"/>
        <v>0.56000000000040018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1015592.65</v>
      </c>
      <c r="D1017" s="2">
        <f>BILANCA!E12</f>
        <v>1189453.94</v>
      </c>
      <c r="E1017" s="2">
        <v>0</v>
      </c>
      <c r="F1017" s="2">
        <v>0</v>
      </c>
      <c r="G1017" s="3">
        <f t="shared" si="38"/>
        <v>23761.503709999997</v>
      </c>
      <c r="H1017" s="3">
        <f t="shared" si="35"/>
        <v>0.41000000003259629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876627.35</v>
      </c>
      <c r="D1018" s="2">
        <f>BILANCA!E13</f>
        <v>911975.59000000008</v>
      </c>
      <c r="E1018" s="2">
        <v>0</v>
      </c>
      <c r="F1018" s="2">
        <v>0</v>
      </c>
      <c r="G1018" s="3">
        <f t="shared" si="38"/>
        <v>21604.628240000002</v>
      </c>
      <c r="H1018" s="3">
        <f t="shared" si="35"/>
        <v>0.7599999998928979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1420376.99</v>
      </c>
      <c r="D1020" s="2">
        <f>BILANCA!E15</f>
        <v>1474296.62</v>
      </c>
      <c r="E1020" s="2">
        <v>0</v>
      </c>
      <c r="F1020" s="2">
        <v>0</v>
      </c>
      <c r="G1020" s="3">
        <f t="shared" si="38"/>
        <v>43689.702300000004</v>
      </c>
      <c r="H1020" s="3">
        <f t="shared" si="35"/>
        <v>0.38999999989755452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11414.96</v>
      </c>
      <c r="D1022" s="2">
        <f>BILANCA!E17</f>
        <v>11414.96</v>
      </c>
      <c r="E1022" s="2">
        <v>0</v>
      </c>
      <c r="F1022" s="2">
        <v>0</v>
      </c>
      <c r="G1022" s="3">
        <f t="shared" si="38"/>
        <v>410.93855999999994</v>
      </c>
      <c r="H1022" s="3">
        <f t="shared" si="35"/>
        <v>8.000000000174623E-2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555164.6</v>
      </c>
      <c r="D1023" s="2">
        <f>BILANCA!E18</f>
        <v>573735.99</v>
      </c>
      <c r="E1023" s="2">
        <v>0</v>
      </c>
      <c r="F1023" s="2">
        <v>0</v>
      </c>
      <c r="G1023" s="3">
        <f t="shared" si="38"/>
        <v>22134.275539999999</v>
      </c>
      <c r="H1023" s="3">
        <f t="shared" si="35"/>
        <v>0.41000000003259629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94524.989999999991</v>
      </c>
      <c r="D1024" s="2">
        <f>BILANCA!E19</f>
        <v>246259.82999999996</v>
      </c>
      <c r="E1024" s="2">
        <v>0</v>
      </c>
      <c r="F1024" s="2">
        <v>0</v>
      </c>
      <c r="G1024" s="3">
        <f t="shared" si="38"/>
        <v>8218.6250999999993</v>
      </c>
      <c r="H1024" s="3">
        <f t="shared" si="35"/>
        <v>0.18000000005122274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141710.96</v>
      </c>
      <c r="D1025" s="2">
        <f>BILANCA!E20</f>
        <v>161557.34</v>
      </c>
      <c r="E1025" s="2">
        <v>0</v>
      </c>
      <c r="F1025" s="2">
        <v>0</v>
      </c>
      <c r="G1025" s="3">
        <f t="shared" si="38"/>
        <v>6972.3845999999994</v>
      </c>
      <c r="H1025" s="3">
        <f t="shared" si="35"/>
        <v>0.38000000000465661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3328.61</v>
      </c>
      <c r="D1026" s="2">
        <f>BILANCA!E21</f>
        <v>3328.61</v>
      </c>
      <c r="E1026" s="2">
        <v>0</v>
      </c>
      <c r="F1026" s="2">
        <v>0</v>
      </c>
      <c r="G1026" s="3">
        <f t="shared" si="38"/>
        <v>159.77328</v>
      </c>
      <c r="H1026" s="3">
        <f t="shared" si="35"/>
        <v>0.77999999999974534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5193.37</v>
      </c>
      <c r="D1027" s="2">
        <f>BILANCA!E22</f>
        <v>5193.37</v>
      </c>
      <c r="E1027" s="2">
        <v>0</v>
      </c>
      <c r="F1027" s="2">
        <v>0</v>
      </c>
      <c r="G1027" s="3">
        <f t="shared" si="38"/>
        <v>264.86187000000001</v>
      </c>
      <c r="H1027" s="3">
        <f t="shared" si="35"/>
        <v>0.73999999999978172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543.57000000000005</v>
      </c>
      <c r="D1028" s="2">
        <f>BILANCA!E23</f>
        <v>543.57000000000005</v>
      </c>
      <c r="E1028" s="2">
        <v>0</v>
      </c>
      <c r="F1028" s="2">
        <v>0</v>
      </c>
      <c r="G1028" s="3">
        <f t="shared" si="38"/>
        <v>29.352779999999999</v>
      </c>
      <c r="H1028" s="3">
        <f t="shared" si="35"/>
        <v>0.85999999999989996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68919.149999999994</v>
      </c>
      <c r="D1030" s="2">
        <f>BILANCA!E25</f>
        <v>68919.149999999994</v>
      </c>
      <c r="E1030" s="2">
        <v>0</v>
      </c>
      <c r="F1030" s="2">
        <v>0</v>
      </c>
      <c r="G1030" s="3">
        <f t="shared" si="38"/>
        <v>4135.1489999999994</v>
      </c>
      <c r="H1030" s="3">
        <f t="shared" si="35"/>
        <v>0.29999999998835847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88713.13</v>
      </c>
      <c r="D1031" s="2">
        <f>BILANCA!E26</f>
        <v>270852.94</v>
      </c>
      <c r="E1031" s="2">
        <v>0</v>
      </c>
      <c r="F1031" s="2">
        <v>0</v>
      </c>
      <c r="G1031" s="3">
        <f t="shared" si="38"/>
        <v>13238.799210000001</v>
      </c>
      <c r="H1031" s="3">
        <f t="shared" si="35"/>
        <v>0.19000000000232831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213883.8</v>
      </c>
      <c r="D1033" s="2">
        <f>BILANCA!E28</f>
        <v>264135.15000000002</v>
      </c>
      <c r="E1033" s="2">
        <v>0</v>
      </c>
      <c r="F1033" s="2">
        <v>0</v>
      </c>
      <c r="G1033" s="3">
        <f t="shared" si="38"/>
        <v>17069.544300000001</v>
      </c>
      <c r="H1033" s="3">
        <f t="shared" si="35"/>
        <v>0.3500000000349246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27732.32</v>
      </c>
      <c r="D1035" s="2">
        <f>BILANCA!E30</f>
        <v>27732.32</v>
      </c>
      <c r="E1035" s="2">
        <v>0</v>
      </c>
      <c r="F1035" s="2">
        <v>0</v>
      </c>
      <c r="G1035" s="3">
        <f t="shared" si="38"/>
        <v>2079.924</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27732.32</v>
      </c>
      <c r="D1039" s="2">
        <f>BILANCA!E34</f>
        <v>27732.32</v>
      </c>
      <c r="E1039" s="2">
        <v>0</v>
      </c>
      <c r="F1039" s="2">
        <v>0</v>
      </c>
      <c r="G1039" s="3">
        <f t="shared" si="38"/>
        <v>2412.7118399999999</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44379.530000000006</v>
      </c>
      <c r="D1040" s="2">
        <f>BILANCA!E35</f>
        <v>31218.519999999997</v>
      </c>
      <c r="E1040" s="2">
        <v>0</v>
      </c>
      <c r="F1040" s="2">
        <v>0</v>
      </c>
      <c r="G1040" s="3">
        <f t="shared" si="38"/>
        <v>3204.4971</v>
      </c>
      <c r="H1040" s="3">
        <f t="shared" si="35"/>
        <v>0.94999999999708962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78005.52</v>
      </c>
      <c r="D1041" s="2">
        <f>BILANCA!E36</f>
        <v>91563.78</v>
      </c>
      <c r="E1041" s="2">
        <v>0</v>
      </c>
      <c r="F1041" s="2">
        <v>0</v>
      </c>
      <c r="G1041" s="3">
        <f t="shared" si="38"/>
        <v>8095.1254799999997</v>
      </c>
      <c r="H1041" s="3">
        <f t="shared" si="35"/>
        <v>0.69999999999708962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33625.99</v>
      </c>
      <c r="D1045" s="2">
        <f>BILANCA!E40</f>
        <v>60345.26</v>
      </c>
      <c r="E1045" s="2">
        <v>0</v>
      </c>
      <c r="F1045" s="2">
        <v>0</v>
      </c>
      <c r="G1045" s="3">
        <f t="shared" si="38"/>
        <v>5401.0778500000015</v>
      </c>
      <c r="H1045" s="3">
        <f t="shared" si="35"/>
        <v>0.27000000000407454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60.779999999999745</v>
      </c>
      <c r="D1050" s="2">
        <f>BILANCA!E45</f>
        <v>0</v>
      </c>
      <c r="E1050" s="2">
        <v>0</v>
      </c>
      <c r="F1050" s="2">
        <v>0</v>
      </c>
      <c r="G1050" s="3">
        <f t="shared" si="38"/>
        <v>2.4311999999999898</v>
      </c>
      <c r="H1050" s="3">
        <f t="shared" si="35"/>
        <v>0.22000000000025466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3330.79</v>
      </c>
      <c r="D1052" s="2">
        <f>BILANCA!E47</f>
        <v>3330.79</v>
      </c>
      <c r="E1052" s="2">
        <v>0</v>
      </c>
      <c r="F1052" s="2">
        <v>0</v>
      </c>
      <c r="G1052" s="3">
        <f t="shared" si="38"/>
        <v>419.67953999999997</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3270.01</v>
      </c>
      <c r="D1055" s="2">
        <f>BILANCA!E50</f>
        <v>3330.79</v>
      </c>
      <c r="E1055" s="2">
        <v>0</v>
      </c>
      <c r="F1055" s="2">
        <v>0</v>
      </c>
      <c r="G1055" s="3">
        <f t="shared" si="38"/>
        <v>446.92155000000002</v>
      </c>
      <c r="H1055" s="3">
        <f t="shared" si="35"/>
        <v>0.22000000000025466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30561.4</v>
      </c>
      <c r="D1059" s="2">
        <f>BILANCA!E54</f>
        <v>39199.94</v>
      </c>
      <c r="E1059" s="2">
        <v>0</v>
      </c>
      <c r="F1059" s="2">
        <v>0</v>
      </c>
      <c r="G1059" s="3">
        <f t="shared" si="38"/>
        <v>5339.1027200000008</v>
      </c>
      <c r="H1059" s="3">
        <f t="shared" si="35"/>
        <v>0.45999999999912689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30561.4</v>
      </c>
      <c r="D1060" s="2">
        <f>BILANCA!E55</f>
        <v>39199.94</v>
      </c>
      <c r="E1060" s="2">
        <v>0</v>
      </c>
      <c r="F1060" s="2">
        <v>0</v>
      </c>
      <c r="G1060" s="3">
        <f t="shared" si="38"/>
        <v>5448.0640000000003</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151789.43</v>
      </c>
      <c r="D1074" s="2">
        <f>BILANCA!E69</f>
        <v>157075.35999999999</v>
      </c>
      <c r="E1074" s="2">
        <v>0</v>
      </c>
      <c r="F1074" s="2">
        <v>0</v>
      </c>
      <c r="G1074" s="3">
        <f t="shared" si="38"/>
        <v>29820.169600000001</v>
      </c>
      <c r="H1074" s="3">
        <f t="shared" si="35"/>
        <v>0.78999999997904524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56500.26</v>
      </c>
      <c r="D1075" s="2">
        <f>BILANCA!E70</f>
        <v>0</v>
      </c>
      <c r="E1075" s="2">
        <v>0</v>
      </c>
      <c r="F1075" s="2">
        <v>0</v>
      </c>
      <c r="G1075" s="3">
        <f t="shared" si="38"/>
        <v>3672.5169000000001</v>
      </c>
      <c r="H1075" s="3">
        <f t="shared" si="35"/>
        <v>0.26000000000203727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56500.26</v>
      </c>
      <c r="D1076" s="2">
        <f>BILANCA!E71</f>
        <v>0</v>
      </c>
      <c r="E1076" s="2">
        <v>0</v>
      </c>
      <c r="F1076" s="2">
        <v>0</v>
      </c>
      <c r="G1076" s="3">
        <f t="shared" si="38"/>
        <v>3729.0171600000003</v>
      </c>
      <c r="H1076" s="3">
        <f t="shared" si="35"/>
        <v>0.26000000000203727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56500.26</v>
      </c>
      <c r="D1078" s="2">
        <f>BILANCA!E73</f>
        <v>0</v>
      </c>
      <c r="E1078" s="2">
        <v>0</v>
      </c>
      <c r="F1078" s="2">
        <v>0</v>
      </c>
      <c r="G1078" s="3">
        <f t="shared" si="38"/>
        <v>3842.0176800000004</v>
      </c>
      <c r="H1078" s="3">
        <f t="shared" si="35"/>
        <v>0.26000000000203727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2143.5700000000002</v>
      </c>
      <c r="D1087" s="2">
        <f>BILANCA!E82</f>
        <v>376.37</v>
      </c>
      <c r="E1087" s="2">
        <v>0</v>
      </c>
      <c r="F1087" s="2">
        <v>0</v>
      </c>
      <c r="G1087" s="3">
        <f t="shared" si="38"/>
        <v>223.01587000000001</v>
      </c>
      <c r="H1087" s="3">
        <f t="shared" si="35"/>
        <v>0.79999999999984084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2143.5700000000002</v>
      </c>
      <c r="D1092" s="2">
        <f>BILANCA!E87</f>
        <v>376.37</v>
      </c>
      <c r="E1092" s="2">
        <v>0</v>
      </c>
      <c r="F1092" s="2">
        <v>0</v>
      </c>
      <c r="G1092" s="3">
        <f t="shared" si="38"/>
        <v>237.49742000000003</v>
      </c>
      <c r="H1092" s="3">
        <f t="shared" si="35"/>
        <v>0.79999999999984084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3134.78</v>
      </c>
      <c r="D1152" s="2">
        <f>BILANCA!E147</f>
        <v>156698.99</v>
      </c>
      <c r="E1152" s="2">
        <v>0</v>
      </c>
      <c r="F1152" s="2">
        <v>0</v>
      </c>
      <c r="G1152" s="3">
        <f t="shared" si="38"/>
        <v>44947.651919999997</v>
      </c>
      <c r="H1152" s="3">
        <f t="shared" si="41"/>
        <v>0.23000000000911314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109609.4</v>
      </c>
      <c r="E1155" s="2">
        <v>0</v>
      </c>
      <c r="F1155" s="2">
        <v>0</v>
      </c>
      <c r="G1155" s="3">
        <f t="shared" si="38"/>
        <v>31786.725999999995</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109609.4</v>
      </c>
      <c r="E1161" s="2">
        <v>0</v>
      </c>
      <c r="F1161" s="2">
        <v>0</v>
      </c>
      <c r="G1161" s="3">
        <f t="shared" si="38"/>
        <v>33102.038799999995</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2535.3200000000002</v>
      </c>
      <c r="D1165" s="2">
        <f>BILANCA!E160</f>
        <v>1653.86</v>
      </c>
      <c r="E1165" s="2">
        <v>0</v>
      </c>
      <c r="F1165" s="2">
        <v>0</v>
      </c>
      <c r="G1165" s="3">
        <f t="shared" si="38"/>
        <v>905.6712</v>
      </c>
      <c r="H1165" s="3">
        <f t="shared" si="41"/>
        <v>0.46000000000026375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599.46</v>
      </c>
      <c r="D1166" s="2">
        <f>BILANCA!E161</f>
        <v>1000.8</v>
      </c>
      <c r="E1166" s="2">
        <v>0</v>
      </c>
      <c r="F1166" s="2">
        <v>0</v>
      </c>
      <c r="G1166" s="3">
        <f t="shared" si="38"/>
        <v>405.76535999999999</v>
      </c>
      <c r="H1166" s="3">
        <f t="shared" si="41"/>
        <v>0.66000000000008185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44434.93</v>
      </c>
      <c r="E1167" s="2">
        <v>0</v>
      </c>
      <c r="F1167" s="2">
        <v>0</v>
      </c>
      <c r="G1167" s="3">
        <f t="shared" si="38"/>
        <v>13952.568020000001</v>
      </c>
      <c r="H1167" s="3">
        <f t="shared" si="41"/>
        <v>6.9999999999708962E-2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90010.82</v>
      </c>
      <c r="D1176" s="2">
        <f>BILANCA!E171</f>
        <v>0</v>
      </c>
      <c r="E1176" s="2">
        <v>0</v>
      </c>
      <c r="F1176" s="2">
        <v>0</v>
      </c>
      <c r="G1176" s="3">
        <f t="shared" si="38"/>
        <v>14941.796120000003</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90010.82</v>
      </c>
      <c r="D1179" s="2">
        <f>BILANCA!E174</f>
        <v>0</v>
      </c>
      <c r="E1179" s="2">
        <v>0</v>
      </c>
      <c r="F1179" s="2">
        <v>0</v>
      </c>
      <c r="G1179" s="3">
        <f t="shared" si="38"/>
        <v>15211.828580000003</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1285366.67</v>
      </c>
      <c r="D1180" s="2">
        <f>BILANCA!E176</f>
        <v>1464513.8900000001</v>
      </c>
      <c r="E1180" s="2">
        <v>0</v>
      </c>
      <c r="F1180" s="2">
        <v>0</v>
      </c>
      <c r="G1180" s="3">
        <f t="shared" si="38"/>
        <v>716447.05650000006</v>
      </c>
      <c r="H1180" s="3">
        <f t="shared" si="41"/>
        <v>0.43999999994412065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99128.250000000015</v>
      </c>
      <c r="D1181" s="2">
        <f>BILANCA!E177</f>
        <v>116892.35</v>
      </c>
      <c r="E1181" s="2">
        <v>0</v>
      </c>
      <c r="F1181" s="2">
        <v>0</v>
      </c>
      <c r="G1181" s="3">
        <f t="shared" si="38"/>
        <v>56928.114450000008</v>
      </c>
      <c r="H1181" s="3">
        <f t="shared" si="41"/>
        <v>0.60000000002037268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99006.55</v>
      </c>
      <c r="D1182" s="2">
        <f>BILANCA!E178</f>
        <v>116114.63</v>
      </c>
      <c r="E1182" s="2">
        <v>0</v>
      </c>
      <c r="F1182" s="2">
        <v>0</v>
      </c>
      <c r="G1182" s="3">
        <f t="shared" si="38"/>
        <v>56972.55932</v>
      </c>
      <c r="H1182" s="3">
        <f t="shared" si="41"/>
        <v>0.819999999992433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87814.7</v>
      </c>
      <c r="D1183" s="2">
        <f>BILANCA!E179</f>
        <v>104286.85</v>
      </c>
      <c r="E1183" s="2">
        <v>0</v>
      </c>
      <c r="F1183" s="2">
        <v>0</v>
      </c>
      <c r="G1183" s="3">
        <f t="shared" si="38"/>
        <v>51275.193199999994</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10596.88</v>
      </c>
      <c r="D1184" s="2">
        <f>BILANCA!E180</f>
        <v>10755.09</v>
      </c>
      <c r="E1184" s="2">
        <v>0</v>
      </c>
      <c r="F1184" s="2">
        <v>0</v>
      </c>
      <c r="G1184" s="3">
        <f t="shared" si="38"/>
        <v>5586.6284399999995</v>
      </c>
      <c r="H1184" s="3">
        <f t="shared" si="41"/>
        <v>0.21000000000094587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126.52</v>
      </c>
      <c r="D1185" s="2">
        <f>BILANCA!E181</f>
        <v>0</v>
      </c>
      <c r="E1185" s="2">
        <v>0</v>
      </c>
      <c r="F1185" s="2">
        <v>0</v>
      </c>
      <c r="G1185" s="3">
        <f t="shared" si="38"/>
        <v>22.140999999999998</v>
      </c>
      <c r="H1185" s="3">
        <f t="shared" si="41"/>
        <v>0.48000000000000398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126.52</v>
      </c>
      <c r="D1188" s="2">
        <f>BILANCA!E184</f>
        <v>0</v>
      </c>
      <c r="E1188" s="2">
        <v>0</v>
      </c>
      <c r="F1188" s="2">
        <v>0</v>
      </c>
      <c r="G1188" s="3">
        <f t="shared" si="38"/>
        <v>22.52056</v>
      </c>
      <c r="H1188" s="3">
        <f t="shared" si="41"/>
        <v>0.48000000000000398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322.45</v>
      </c>
      <c r="D1198" s="2">
        <f>BILANCA!E194</f>
        <v>926.69</v>
      </c>
      <c r="E1198" s="2">
        <v>0</v>
      </c>
      <c r="F1198" s="2">
        <v>0</v>
      </c>
      <c r="G1198" s="3">
        <f t="shared" si="38"/>
        <v>409.05604000000005</v>
      </c>
      <c r="H1198" s="3">
        <f t="shared" si="41"/>
        <v>0.75999999999993406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146</v>
      </c>
      <c r="D1200" s="2">
        <f>BILANCA!E196</f>
        <v>146</v>
      </c>
      <c r="E1200" s="2">
        <v>0</v>
      </c>
      <c r="F1200" s="2">
        <v>0</v>
      </c>
      <c r="G1200" s="3">
        <f t="shared" si="38"/>
        <v>83.22</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81.38</v>
      </c>
      <c r="D1201" s="2">
        <f>BILANCA!E197</f>
        <v>479.25</v>
      </c>
      <c r="E1201" s="2">
        <v>0</v>
      </c>
      <c r="F1201" s="2">
        <v>0</v>
      </c>
      <c r="G1201" s="3">
        <f t="shared" si="38"/>
        <v>198.61707999999999</v>
      </c>
      <c r="H1201" s="3">
        <f t="shared" si="41"/>
        <v>0.62999999999999545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81.38</v>
      </c>
      <c r="D1203" s="2">
        <f>BILANCA!E199</f>
        <v>479.25</v>
      </c>
      <c r="E1203" s="2">
        <v>0</v>
      </c>
      <c r="F1203" s="2">
        <v>0</v>
      </c>
      <c r="G1203" s="3">
        <f t="shared" si="44"/>
        <v>200.69684000000001</v>
      </c>
      <c r="H1203" s="3">
        <f t="shared" si="45"/>
        <v>0.62999999999999545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40.32</v>
      </c>
      <c r="D1251" s="2">
        <f>BILANCA!E247</f>
        <v>298.47000000000003</v>
      </c>
      <c r="E1251" s="2">
        <v>0</v>
      </c>
      <c r="F1251" s="2">
        <v>0</v>
      </c>
      <c r="G1251" s="3">
        <f>B1251/1000*C1251+B1251/500*D1251</f>
        <v>153.57965999999999</v>
      </c>
      <c r="H1251" s="3">
        <f>ABS(C1251-ROUND(C1251,0))+ABS(D1251-ROUND(D1251,0))</f>
        <v>0.79000000000002757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1186238.42</v>
      </c>
      <c r="D1255" s="2">
        <f>BILANCA!E251</f>
        <v>1347621.54</v>
      </c>
      <c r="E1255" s="2">
        <v>0</v>
      </c>
      <c r="F1255" s="2">
        <v>0</v>
      </c>
      <c r="G1255" s="3">
        <f t="shared" si="38"/>
        <v>950962.96750000003</v>
      </c>
      <c r="H1255" s="3">
        <f t="shared" si="41"/>
        <v>0.87999999988824129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1133577.24</v>
      </c>
      <c r="D1256" s="2">
        <f>BILANCA!E252</f>
        <v>1307438.53</v>
      </c>
      <c r="E1256" s="2">
        <v>0</v>
      </c>
      <c r="F1256" s="2">
        <v>0</v>
      </c>
      <c r="G1256" s="3">
        <f t="shared" si="38"/>
        <v>922119.75780000002</v>
      </c>
      <c r="H1256" s="3">
        <f t="shared" si="41"/>
        <v>0.7099999999627471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1133577.24</v>
      </c>
      <c r="D1257" s="2">
        <f>BILANCA!E253</f>
        <v>1307438.53</v>
      </c>
      <c r="E1257" s="2">
        <v>0</v>
      </c>
      <c r="F1257" s="2">
        <v>0</v>
      </c>
      <c r="G1257" s="3">
        <f t="shared" si="38"/>
        <v>925868.2121</v>
      </c>
      <c r="H1257" s="3">
        <f t="shared" si="41"/>
        <v>0.7099999999627471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49526.400000000001</v>
      </c>
      <c r="D1259" s="2">
        <f>BILANCA!E255</f>
        <v>-72081.05</v>
      </c>
      <c r="E1259" s="2">
        <v>0</v>
      </c>
      <c r="F1259" s="2">
        <v>0</v>
      </c>
      <c r="G1259" s="3">
        <f t="shared" si="38"/>
        <v>-23564.2893</v>
      </c>
      <c r="H1259" s="3">
        <f t="shared" si="41"/>
        <v>0.45000000000436557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49526.400000000001</v>
      </c>
      <c r="D1260" s="2">
        <f>BILANCA!E256</f>
        <v>0</v>
      </c>
      <c r="E1260" s="2">
        <v>0</v>
      </c>
      <c r="F1260" s="2">
        <v>0</v>
      </c>
      <c r="G1260" s="3">
        <f t="shared" si="38"/>
        <v>12381.6</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49526.400000000001</v>
      </c>
      <c r="D1261" s="2">
        <f>BILANCA!E257</f>
        <v>0</v>
      </c>
      <c r="E1261" s="2">
        <v>0</v>
      </c>
      <c r="F1261" s="2">
        <v>0</v>
      </c>
      <c r="G1261" s="3">
        <f t="shared" si="38"/>
        <v>12431.126400000001</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72081.05</v>
      </c>
      <c r="E1264" s="2">
        <v>0</v>
      </c>
      <c r="F1264" s="2">
        <v>0</v>
      </c>
      <c r="G1264" s="3">
        <f t="shared" si="38"/>
        <v>36617.1734</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72081.05</v>
      </c>
      <c r="E1265" s="2">
        <v>0</v>
      </c>
      <c r="F1265" s="2">
        <v>0</v>
      </c>
      <c r="G1265" s="3">
        <f t="shared" si="38"/>
        <v>36761.335500000001</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3134.78</v>
      </c>
      <c r="D1278" s="2">
        <f>BILANCA!E274</f>
        <v>112264.06</v>
      </c>
      <c r="E1278" s="2">
        <v>0</v>
      </c>
      <c r="F1278" s="2">
        <v>0</v>
      </c>
      <c r="G1278" s="3">
        <f t="shared" si="38"/>
        <v>61013.657200000001</v>
      </c>
      <c r="H1278" s="3">
        <f t="shared" si="41"/>
        <v>0.2799999999974716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109609.4</v>
      </c>
      <c r="E1281" s="2">
        <v>0</v>
      </c>
      <c r="F1281" s="2">
        <v>0</v>
      </c>
      <c r="G1281" s="3">
        <f t="shared" si="48"/>
        <v>59408.294800000003</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109609.4</v>
      </c>
      <c r="E1287" s="2">
        <v>0</v>
      </c>
      <c r="F1287" s="2">
        <v>0</v>
      </c>
      <c r="G1287" s="3">
        <f t="shared" si="48"/>
        <v>60723.607600000003</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2535.3200000000002</v>
      </c>
      <c r="D1291" s="2">
        <f>BILANCA!E287</f>
        <v>1653.86</v>
      </c>
      <c r="E1291" s="2">
        <v>0</v>
      </c>
      <c r="F1291" s="2">
        <v>0</v>
      </c>
      <c r="G1291" s="3">
        <f t="shared" si="48"/>
        <v>1641.8942400000001</v>
      </c>
      <c r="H1291" s="3">
        <f t="shared" si="49"/>
        <v>0.46000000000026375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599.46</v>
      </c>
      <c r="D1292" s="2">
        <f>BILANCA!E288</f>
        <v>1000.8</v>
      </c>
      <c r="E1292" s="2">
        <v>0</v>
      </c>
      <c r="F1292" s="2">
        <v>0</v>
      </c>
      <c r="G1292" s="3">
        <f t="shared" si="48"/>
        <v>733.49892</v>
      </c>
      <c r="H1292" s="3">
        <f t="shared" si="49"/>
        <v>0.66000000000008185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6960.85</v>
      </c>
      <c r="D1301" s="2">
        <f>BILANCA!E297</f>
        <v>0</v>
      </c>
      <c r="E1301" s="2">
        <v>0</v>
      </c>
      <c r="F1301" s="2">
        <v>0</v>
      </c>
      <c r="G1301" s="3">
        <f t="shared" si="38"/>
        <v>2025.60735</v>
      </c>
      <c r="H1301" s="3">
        <f t="shared" si="41"/>
        <v>0.1499999999996362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6960.85</v>
      </c>
      <c r="D1302" s="2">
        <f>BILANCA!E298</f>
        <v>0</v>
      </c>
      <c r="E1302" s="2">
        <v>0</v>
      </c>
      <c r="F1302" s="2">
        <v>0</v>
      </c>
      <c r="G1302" s="3">
        <f t="shared" si="38"/>
        <v>2032.5681999999999</v>
      </c>
      <c r="H1302" s="3">
        <f t="shared" si="41"/>
        <v>0.1499999999996362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3134.78</v>
      </c>
      <c r="D1305" s="2">
        <f>BILANCA!E302</f>
        <v>53548.46</v>
      </c>
      <c r="E1305" s="2">
        <v>0</v>
      </c>
      <c r="F1305" s="2">
        <v>0</v>
      </c>
      <c r="G1305" s="3">
        <f t="shared" si="38"/>
        <v>32518.351499999997</v>
      </c>
      <c r="H1305" s="3">
        <f t="shared" si="41"/>
        <v>0.6799999999989268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103150.53</v>
      </c>
      <c r="E1306" s="2">
        <v>0</v>
      </c>
      <c r="F1306" s="2">
        <v>0</v>
      </c>
      <c r="G1306" s="3">
        <f t="shared" si="38"/>
        <v>61065.113759999993</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156698.99</v>
      </c>
      <c r="E1307" s="2">
        <v>0</v>
      </c>
      <c r="F1307" s="2">
        <v>0</v>
      </c>
      <c r="G1307" s="3">
        <f>B1307/1000*C1307+B1307/500*D1307</f>
        <v>93079.200059999988</v>
      </c>
      <c r="H1307" s="3">
        <f>ABS(C1307-ROUND(C1307,0))+ABS(D1307-ROUND(D1307,0))</f>
        <v>1.0000000009313226E-2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40.32</v>
      </c>
      <c r="D1311" s="2">
        <f>BILANCA!E308</f>
        <v>376.37</v>
      </c>
      <c r="E1311" s="2">
        <v>0</v>
      </c>
      <c r="F1311" s="2">
        <v>0</v>
      </c>
      <c r="G1311" s="3">
        <f t="shared" si="52"/>
        <v>238.71106</v>
      </c>
      <c r="H1311" s="3">
        <f t="shared" si="41"/>
        <v>0.69000000000000483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2103.25</v>
      </c>
      <c r="D1314" s="2">
        <f>BILANCA!E311</f>
        <v>0</v>
      </c>
      <c r="E1314" s="2">
        <v>0</v>
      </c>
      <c r="F1314" s="2">
        <v>0</v>
      </c>
      <c r="G1314" s="3">
        <f t="shared" si="52"/>
        <v>639.38800000000003</v>
      </c>
      <c r="H1314" s="3">
        <f t="shared" si="41"/>
        <v>0.25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44434.93</v>
      </c>
      <c r="E1338" s="2">
        <v>0</v>
      </c>
      <c r="F1338" s="2">
        <v>0</v>
      </c>
      <c r="G1338" s="3">
        <f t="shared" si="52"/>
        <v>29149.31408</v>
      </c>
      <c r="H1338" s="3">
        <f t="shared" si="41"/>
        <v>6.9999999999708962E-2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4469.7700000000004</v>
      </c>
      <c r="E1339" s="2">
        <v>0</v>
      </c>
      <c r="F1339" s="2">
        <v>0</v>
      </c>
      <c r="G1339" s="3">
        <f t="shared" si="52"/>
        <v>2941.1086600000003</v>
      </c>
      <c r="H1339" s="3">
        <f t="shared" si="41"/>
        <v>0.22999999999956344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99006.55</v>
      </c>
      <c r="D1340" s="2">
        <f>BILANCA!E337</f>
        <v>111644.86</v>
      </c>
      <c r="E1340" s="2">
        <v>0</v>
      </c>
      <c r="F1340" s="2">
        <v>0</v>
      </c>
      <c r="G1340" s="3">
        <f t="shared" si="52"/>
        <v>106357.7691</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479.25</v>
      </c>
      <c r="E1341" s="2">
        <v>0</v>
      </c>
      <c r="F1341" s="2">
        <v>0</v>
      </c>
      <c r="G1341" s="3">
        <f t="shared" si="52"/>
        <v>317.26350000000002</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81.38</v>
      </c>
      <c r="D1342" s="2">
        <f>BILANCA!E339</f>
        <v>0</v>
      </c>
      <c r="E1342" s="2">
        <v>0</v>
      </c>
      <c r="F1342" s="2">
        <v>0</v>
      </c>
      <c r="G1342" s="3">
        <f t="shared" si="52"/>
        <v>27.018159999999998</v>
      </c>
      <c r="H1342" s="3">
        <f t="shared" si="41"/>
        <v>0.37999999999999545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146</v>
      </c>
      <c r="D1347" s="2">
        <f>BILANCA!E344</f>
        <v>146</v>
      </c>
      <c r="E1347" s="2">
        <v>0</v>
      </c>
      <c r="F1347" s="2">
        <v>0</v>
      </c>
      <c r="G1347" s="3">
        <f t="shared" si="52"/>
        <v>147.60600000000002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40.32</v>
      </c>
      <c r="D1383" s="2">
        <f>BILANCA!E380</f>
        <v>298.47000000000003</v>
      </c>
      <c r="E1383" s="2">
        <v>0</v>
      </c>
      <c r="F1383" s="2">
        <v>0</v>
      </c>
      <c r="G1383" s="3">
        <f t="shared" si="59"/>
        <v>237.69798</v>
      </c>
      <c r="H1383" s="3">
        <f t="shared" si="60"/>
        <v>0.79000000000002757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6960.85</v>
      </c>
      <c r="D1390" s="2">
        <f>BILANCA!E387</f>
        <v>0</v>
      </c>
      <c r="E1390" s="2">
        <v>0</v>
      </c>
      <c r="F1390" s="2">
        <v>0</v>
      </c>
      <c r="G1390" s="3">
        <f t="shared" ref="G1390:G1399" si="61">B1390/1000*C1390+B1390/500*D1390</f>
        <v>2645.123</v>
      </c>
      <c r="H1390" s="3">
        <f t="shared" ref="H1390:H1399" si="62">ABS(C1390-ROUND(C1390,0))+ABS(D1390-ROUND(D1390,0))</f>
        <v>0.1499999999996362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1462264.96</v>
      </c>
      <c r="D1510" s="2">
        <f>'RAS-funkcijski'!E114</f>
        <v>1885526.77</v>
      </c>
      <c r="E1510" s="2">
        <v>0</v>
      </c>
      <c r="F1510" s="2">
        <v>0</v>
      </c>
      <c r="G1510" s="3">
        <f t="shared" si="52"/>
        <v>575665.03499999992</v>
      </c>
      <c r="H1510" s="3">
        <f t="shared" si="63"/>
        <v>0.27000000001862645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1212675.7</v>
      </c>
      <c r="D1511" s="2">
        <f>'RAS-funkcijski'!E115</f>
        <v>1515089.06</v>
      </c>
      <c r="E1511" s="2">
        <v>0</v>
      </c>
      <c r="F1511" s="2">
        <v>0</v>
      </c>
      <c r="G1511" s="3">
        <f t="shared" si="52"/>
        <v>470956.77402000001</v>
      </c>
      <c r="H1511" s="3">
        <f t="shared" si="63"/>
        <v>0.36000000010244548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1212675.7</v>
      </c>
      <c r="D1513" s="2">
        <f>'RAS-funkcijski'!E117</f>
        <v>1515089.06</v>
      </c>
      <c r="E1513" s="2">
        <v>0</v>
      </c>
      <c r="F1513" s="2">
        <v>0</v>
      </c>
      <c r="G1513" s="3">
        <f t="shared" si="52"/>
        <v>479442.48165999999</v>
      </c>
      <c r="H1513" s="3">
        <f t="shared" si="63"/>
        <v>0.36000000010244548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249589.26</v>
      </c>
      <c r="D1522" s="2">
        <f>'RAS-funkcijski'!E126</f>
        <v>370437.71</v>
      </c>
      <c r="E1522" s="2">
        <v>0</v>
      </c>
      <c r="F1522" s="2">
        <v>0</v>
      </c>
      <c r="G1522" s="3">
        <f t="shared" si="52"/>
        <v>120836.69096000001</v>
      </c>
      <c r="H1522" s="3">
        <f t="shared" si="63"/>
        <v>0.54999999998835847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1462264.96</v>
      </c>
      <c r="D1537" s="14">
        <f>'RAS-funkcijski'!E141</f>
        <v>1885526.77</v>
      </c>
      <c r="E1537" s="14">
        <v>0</v>
      </c>
      <c r="F1537" s="14">
        <v>0</v>
      </c>
      <c r="G1537" s="15">
        <f t="shared" si="52"/>
        <v>716964.63450000004</v>
      </c>
      <c r="H1537" s="15">
        <f t="shared" si="63"/>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1547.42</v>
      </c>
      <c r="D1538" s="7">
        <f>'P-VRIO'!E5</f>
        <v>89416.48</v>
      </c>
      <c r="E1538" s="7">
        <v>0</v>
      </c>
      <c r="F1538" s="7">
        <v>0</v>
      </c>
      <c r="G1538" s="8">
        <f t="shared" si="52"/>
        <v>180.38037999999997</v>
      </c>
      <c r="H1538" s="8">
        <f t="shared" si="63"/>
        <v>0.89999999999599822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89416.48</v>
      </c>
      <c r="E1539" s="2">
        <v>0</v>
      </c>
      <c r="F1539" s="2">
        <v>0</v>
      </c>
      <c r="G1539" s="3">
        <f t="shared" si="52"/>
        <v>357.66591999999997</v>
      </c>
      <c r="H1539" s="3">
        <f t="shared" si="63"/>
        <v>0.47999999999592546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89416.48</v>
      </c>
      <c r="E1540" s="2">
        <v>0</v>
      </c>
      <c r="F1540" s="2">
        <v>0</v>
      </c>
      <c r="G1540" s="3">
        <f t="shared" si="52"/>
        <v>536.49887999999999</v>
      </c>
      <c r="H1540" s="3">
        <f t="shared" si="63"/>
        <v>0.47999999999592546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89416.48</v>
      </c>
      <c r="E1542" s="2">
        <v>0</v>
      </c>
      <c r="F1542" s="2">
        <v>0</v>
      </c>
      <c r="G1542" s="3">
        <f t="shared" si="52"/>
        <v>894.16480000000001</v>
      </c>
      <c r="H1542" s="3">
        <f t="shared" si="63"/>
        <v>0.47999999999592546</v>
      </c>
      <c r="I1542" s="11">
        <f t="shared" si="64"/>
        <v>429.19910399635671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1547.42</v>
      </c>
      <c r="D1555" s="2">
        <f>'P-VRIO'!E22</f>
        <v>0</v>
      </c>
      <c r="E1555" s="2">
        <v>0</v>
      </c>
      <c r="F1555" s="2">
        <v>0</v>
      </c>
      <c r="G1555" s="3">
        <f t="shared" si="52"/>
        <v>27.853559999999998</v>
      </c>
      <c r="H1555" s="3">
        <f t="shared" si="63"/>
        <v>0.42000000000007276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1547.42</v>
      </c>
      <c r="D1556" s="2">
        <f>'P-VRIO'!E23</f>
        <v>0</v>
      </c>
      <c r="E1556" s="2">
        <v>0</v>
      </c>
      <c r="F1556" s="2">
        <v>0</v>
      </c>
      <c r="G1556" s="3">
        <f t="shared" si="52"/>
        <v>29.400980000000001</v>
      </c>
      <c r="H1556" s="3">
        <f t="shared" si="63"/>
        <v>0.42000000000007276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1547.42</v>
      </c>
      <c r="D1558" s="2">
        <f>'P-VRIO'!E25</f>
        <v>0</v>
      </c>
      <c r="E1558" s="2">
        <v>0</v>
      </c>
      <c r="F1558" s="2">
        <v>0</v>
      </c>
      <c r="G1558" s="3">
        <f t="shared" si="52"/>
        <v>32.495820000000002</v>
      </c>
      <c r="H1558" s="3">
        <f t="shared" si="63"/>
        <v>0.42000000000007276</v>
      </c>
      <c r="I1558" s="11">
        <f t="shared" si="66"/>
        <v>13.648244400002365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99128.25</v>
      </c>
      <c r="D1582" s="7"/>
      <c r="E1582" s="7">
        <v>0</v>
      </c>
      <c r="F1582" s="7">
        <v>0</v>
      </c>
      <c r="G1582" s="8">
        <f t="shared" ref="G1582:G1686" si="70">B1582/1000*C1582</f>
        <v>99.128250000000008</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1797899.7700000003</v>
      </c>
      <c r="D1583" s="2">
        <v>0</v>
      </c>
      <c r="E1583" s="2">
        <v>0</v>
      </c>
      <c r="F1583" s="2">
        <v>0</v>
      </c>
      <c r="G1583" s="3">
        <f t="shared" si="70"/>
        <v>3595.7995400000004</v>
      </c>
      <c r="H1583" s="3">
        <f t="shared" si="71"/>
        <v>0.2299999997485429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2967.39</v>
      </c>
      <c r="D1584" s="2">
        <v>0</v>
      </c>
      <c r="E1584" s="2">
        <v>0</v>
      </c>
      <c r="F1584" s="2">
        <v>0</v>
      </c>
      <c r="G1584" s="3">
        <f t="shared" si="70"/>
        <v>8.9021699999999999</v>
      </c>
      <c r="H1584" s="3">
        <f t="shared" si="71"/>
        <v>0.38999999999987267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1532496.6900000002</v>
      </c>
      <c r="D1585" s="2">
        <v>0</v>
      </c>
      <c r="E1585" s="2">
        <v>0</v>
      </c>
      <c r="F1585" s="2">
        <v>0</v>
      </c>
      <c r="G1585" s="3">
        <f t="shared" si="70"/>
        <v>6129.9867600000007</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1207387.27</v>
      </c>
      <c r="D1586" s="2">
        <v>0</v>
      </c>
      <c r="E1586" s="2">
        <v>0</v>
      </c>
      <c r="F1586" s="2">
        <v>0</v>
      </c>
      <c r="G1586" s="3">
        <f t="shared" si="70"/>
        <v>6036.9363499999999</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291252</v>
      </c>
      <c r="D1587" s="2">
        <v>0</v>
      </c>
      <c r="E1587" s="2">
        <v>0</v>
      </c>
      <c r="F1587" s="2">
        <v>0</v>
      </c>
      <c r="G1587" s="3">
        <f t="shared" si="70"/>
        <v>1747.5119999999999</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462.33</v>
      </c>
      <c r="D1588" s="2">
        <v>0</v>
      </c>
      <c r="E1588" s="2">
        <v>0</v>
      </c>
      <c r="F1588" s="2">
        <v>0</v>
      </c>
      <c r="G1588" s="3">
        <f t="shared" si="70"/>
        <v>3.23631</v>
      </c>
      <c r="H1588" s="3">
        <f t="shared" si="71"/>
        <v>0.32999999999998408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33038.53</v>
      </c>
      <c r="D1591" s="2">
        <v>0</v>
      </c>
      <c r="E1591" s="2">
        <v>0</v>
      </c>
      <c r="F1591" s="2">
        <v>0</v>
      </c>
      <c r="G1591" s="3">
        <f t="shared" si="70"/>
        <v>330.38529999999997</v>
      </c>
      <c r="H1591" s="3">
        <f t="shared" si="71"/>
        <v>0.47000000000116415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356.56</v>
      </c>
      <c r="D1592" s="2">
        <v>0</v>
      </c>
      <c r="E1592" s="2">
        <v>0</v>
      </c>
      <c r="F1592" s="2">
        <v>0</v>
      </c>
      <c r="G1592" s="3">
        <f t="shared" si="70"/>
        <v>3.9221599999999999</v>
      </c>
      <c r="H1592" s="3">
        <f t="shared" si="71"/>
        <v>0.43999999999999773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261242.85</v>
      </c>
      <c r="D1594" s="2">
        <v>0</v>
      </c>
      <c r="E1594" s="2">
        <v>0</v>
      </c>
      <c r="F1594" s="2">
        <v>0</v>
      </c>
      <c r="G1594" s="3">
        <f t="shared" si="70"/>
        <v>3396.1570499999998</v>
      </c>
      <c r="H1594" s="3">
        <f t="shared" si="71"/>
        <v>0.14999999999417923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1192.8399999999999</v>
      </c>
      <c r="D1601" s="2">
        <v>0</v>
      </c>
      <c r="E1601" s="2">
        <v>0</v>
      </c>
      <c r="F1601" s="2">
        <v>0</v>
      </c>
      <c r="G1601" s="3">
        <f>B1601/1000*C1601</f>
        <v>23.8568</v>
      </c>
      <c r="H1601" s="3">
        <f>ABS(C1601-ROUND(C1601,0))</f>
        <v>0.16000000000008185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1780135.6700000002</v>
      </c>
      <c r="D1602" s="2">
        <v>0</v>
      </c>
      <c r="E1602" s="2">
        <v>0</v>
      </c>
      <c r="F1602" s="2">
        <v>0</v>
      </c>
      <c r="G1602" s="3">
        <f t="shared" si="70"/>
        <v>37382.849070000004</v>
      </c>
      <c r="H1602" s="3">
        <f t="shared" si="71"/>
        <v>0.32999999984167516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2967.39</v>
      </c>
      <c r="D1603" s="2">
        <v>0</v>
      </c>
      <c r="E1603" s="2">
        <v>0</v>
      </c>
      <c r="F1603" s="2">
        <v>0</v>
      </c>
      <c r="G1603" s="3">
        <f t="shared" si="70"/>
        <v>65.282579999999996</v>
      </c>
      <c r="H1603" s="3">
        <f t="shared" si="71"/>
        <v>0.38999999999987267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1515428.9300000002</v>
      </c>
      <c r="D1604" s="2">
        <v>0</v>
      </c>
      <c r="E1604" s="2">
        <v>0</v>
      </c>
      <c r="F1604" s="2">
        <v>0</v>
      </c>
      <c r="G1604" s="3">
        <f t="shared" si="70"/>
        <v>34854.865390000006</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1190915.1200000001</v>
      </c>
      <c r="D1605" s="2">
        <v>0</v>
      </c>
      <c r="E1605" s="2">
        <v>0</v>
      </c>
      <c r="F1605" s="2">
        <v>0</v>
      </c>
      <c r="G1605" s="3">
        <f t="shared" si="70"/>
        <v>28581.962880000003</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291093.78999999998</v>
      </c>
      <c r="D1606" s="2">
        <v>0</v>
      </c>
      <c r="E1606" s="2">
        <v>0</v>
      </c>
      <c r="F1606" s="2">
        <v>0</v>
      </c>
      <c r="G1606" s="3">
        <f t="shared" si="70"/>
        <v>7277.3447500000002</v>
      </c>
      <c r="H1606" s="3">
        <f t="shared" si="71"/>
        <v>0.21000000002095476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588.85</v>
      </c>
      <c r="D1607" s="2">
        <v>0</v>
      </c>
      <c r="E1607" s="2">
        <v>0</v>
      </c>
      <c r="F1607" s="2">
        <v>0</v>
      </c>
      <c r="G1607" s="3">
        <f t="shared" si="70"/>
        <v>15.3101</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32434.29</v>
      </c>
      <c r="D1610" s="2">
        <v>0</v>
      </c>
      <c r="E1610" s="2">
        <v>0</v>
      </c>
      <c r="F1610" s="2">
        <v>0</v>
      </c>
      <c r="G1610" s="3">
        <f t="shared" si="70"/>
        <v>940.59441000000004</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396</v>
      </c>
      <c r="D1611" s="2">
        <v>0</v>
      </c>
      <c r="E1611" s="2">
        <v>0</v>
      </c>
      <c r="F1611" s="2">
        <v>0</v>
      </c>
      <c r="G1611" s="3">
        <f t="shared" si="70"/>
        <v>11.879999999999999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0.88</v>
      </c>
      <c r="D1612" s="2">
        <v>0</v>
      </c>
      <c r="E1612" s="2">
        <v>0</v>
      </c>
      <c r="F1612" s="2">
        <v>0</v>
      </c>
      <c r="G1612" s="3">
        <f t="shared" si="70"/>
        <v>2.7279999999999999E-2</v>
      </c>
      <c r="H1612" s="3">
        <f t="shared" si="71"/>
        <v>0.12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260844.98</v>
      </c>
      <c r="D1613" s="2">
        <v>0</v>
      </c>
      <c r="E1613" s="2">
        <v>0</v>
      </c>
      <c r="F1613" s="2">
        <v>0</v>
      </c>
      <c r="G1613" s="3">
        <f t="shared" si="70"/>
        <v>8347.0393600000007</v>
      </c>
      <c r="H1613" s="3">
        <f t="shared" si="71"/>
        <v>1.9999999989522621E-2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894.37</v>
      </c>
      <c r="D1620" s="2">
        <v>0</v>
      </c>
      <c r="E1620" s="2">
        <v>0</v>
      </c>
      <c r="F1620" s="2">
        <v>0</v>
      </c>
      <c r="G1620" s="3">
        <f>B1620/1000*C1620</f>
        <v>34.880429999999997</v>
      </c>
      <c r="H1620" s="3">
        <f>ABS(C1620-ROUND(C1620,0))</f>
        <v>0.37000000000000455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116892.35000000009</v>
      </c>
      <c r="D1621" s="2">
        <v>0</v>
      </c>
      <c r="E1621" s="2">
        <v>0</v>
      </c>
      <c r="F1621" s="2">
        <v>0</v>
      </c>
      <c r="G1621" s="3">
        <f t="shared" si="70"/>
        <v>4675.6940000000041</v>
      </c>
      <c r="H1621" s="3">
        <f t="shared" si="71"/>
        <v>0.35000000009313226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5247.49</v>
      </c>
      <c r="D1622" s="2">
        <v>0</v>
      </c>
      <c r="E1622" s="2">
        <v>0</v>
      </c>
      <c r="F1622" s="2">
        <v>0</v>
      </c>
      <c r="G1622" s="3">
        <f t="shared" si="70"/>
        <v>215.14708999999999</v>
      </c>
      <c r="H1622" s="3">
        <f t="shared" si="71"/>
        <v>0.48999999999978172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4469.7699999999995</v>
      </c>
      <c r="D1628" s="2">
        <v>0</v>
      </c>
      <c r="E1628" s="2">
        <v>0</v>
      </c>
      <c r="F1628" s="2">
        <v>0</v>
      </c>
      <c r="G1628" s="3">
        <f t="shared" si="70"/>
        <v>210.07918999999998</v>
      </c>
      <c r="H1628" s="3">
        <f t="shared" si="71"/>
        <v>0.23000000000047294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3397.08</v>
      </c>
      <c r="D1634" s="2">
        <v>0</v>
      </c>
      <c r="E1634" s="2">
        <v>0</v>
      </c>
      <c r="F1634" s="2">
        <v>0</v>
      </c>
      <c r="G1634" s="3">
        <f t="shared" si="70"/>
        <v>180.04523999999998</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2564.75</v>
      </c>
      <c r="D1635" s="2">
        <v>0</v>
      </c>
      <c r="E1635" s="2">
        <v>0</v>
      </c>
      <c r="F1635" s="2">
        <v>0</v>
      </c>
      <c r="G1635" s="3">
        <f t="shared" si="70"/>
        <v>138.4965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170.94</v>
      </c>
      <c r="D1636" s="2">
        <v>0</v>
      </c>
      <c r="E1636" s="2">
        <v>0</v>
      </c>
      <c r="F1636" s="2">
        <v>0</v>
      </c>
      <c r="G1636" s="3">
        <f t="shared" si="70"/>
        <v>9.4016999999999999</v>
      </c>
      <c r="H1636" s="3">
        <f t="shared" si="71"/>
        <v>6.0000000000002274E-2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468.14</v>
      </c>
      <c r="D1637" s="2">
        <v>0</v>
      </c>
      <c r="E1637" s="2">
        <v>0</v>
      </c>
      <c r="F1637" s="2">
        <v>0</v>
      </c>
      <c r="G1637" s="3">
        <f t="shared" si="70"/>
        <v>26.21584</v>
      </c>
      <c r="H1637" s="3">
        <f t="shared" si="71"/>
        <v>0.13999999999998636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193.25</v>
      </c>
      <c r="D1638" s="2">
        <v>0</v>
      </c>
      <c r="E1638" s="2">
        <v>0</v>
      </c>
      <c r="F1638" s="2">
        <v>0</v>
      </c>
      <c r="G1638" s="3">
        <f t="shared" si="70"/>
        <v>11.01525</v>
      </c>
      <c r="H1638" s="3">
        <f t="shared" si="71"/>
        <v>0.25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926.68999999999994</v>
      </c>
      <c r="D1654" s="2">
        <v>0</v>
      </c>
      <c r="E1654" s="2">
        <v>0</v>
      </c>
      <c r="F1654" s="2">
        <v>0</v>
      </c>
      <c r="G1654" s="3">
        <f t="shared" si="70"/>
        <v>67.648369999999986</v>
      </c>
      <c r="H1654" s="3">
        <f t="shared" si="71"/>
        <v>0.31000000000005912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607.5</v>
      </c>
      <c r="D1655" s="2">
        <v>0</v>
      </c>
      <c r="E1655" s="2">
        <v>0</v>
      </c>
      <c r="F1655" s="2">
        <v>0</v>
      </c>
      <c r="G1655" s="3">
        <f t="shared" si="70"/>
        <v>44.954999999999998</v>
      </c>
      <c r="H1655" s="3">
        <f t="shared" si="71"/>
        <v>0.5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235.78</v>
      </c>
      <c r="D1656" s="2">
        <v>0</v>
      </c>
      <c r="E1656" s="2">
        <v>0</v>
      </c>
      <c r="F1656" s="2">
        <v>0</v>
      </c>
      <c r="G1656" s="3">
        <f t="shared" si="70"/>
        <v>17.683499999999999</v>
      </c>
      <c r="H1656" s="3">
        <f t="shared" si="71"/>
        <v>0.21999999999999886</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83.41</v>
      </c>
      <c r="D1657" s="2">
        <v>0</v>
      </c>
      <c r="E1657" s="2">
        <v>0</v>
      </c>
      <c r="F1657" s="2">
        <v>0</v>
      </c>
      <c r="G1657" s="3">
        <f t="shared" si="70"/>
        <v>6.3391599999999997</v>
      </c>
      <c r="H1657" s="3">
        <f t="shared" si="71"/>
        <v>0.40999999999999659</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146</v>
      </c>
      <c r="D1664" s="2">
        <v>0</v>
      </c>
      <c r="E1664" s="2">
        <v>0</v>
      </c>
      <c r="F1664" s="2">
        <v>0</v>
      </c>
      <c r="G1664" s="3">
        <f t="shared" si="70"/>
        <v>12.118</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146</v>
      </c>
      <c r="D1668" s="2">
        <v>0</v>
      </c>
      <c r="E1668" s="2">
        <v>0</v>
      </c>
      <c r="F1668" s="2">
        <v>0</v>
      </c>
      <c r="G1668" s="3">
        <f t="shared" si="70"/>
        <v>12.702</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479.25</v>
      </c>
      <c r="D1669" s="2">
        <v>0</v>
      </c>
      <c r="E1669" s="2">
        <v>0</v>
      </c>
      <c r="F1669" s="2">
        <v>0</v>
      </c>
      <c r="G1669" s="3">
        <f t="shared" si="70"/>
        <v>42.173999999999999</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353.43</v>
      </c>
      <c r="D1671" s="2">
        <v>0</v>
      </c>
      <c r="E1671" s="2">
        <v>0</v>
      </c>
      <c r="F1671" s="2">
        <v>0</v>
      </c>
      <c r="G1671" s="3">
        <f t="shared" si="70"/>
        <v>31.808699999999998</v>
      </c>
      <c r="H1671" s="3">
        <f t="shared" si="71"/>
        <v>0.43000000000000682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125.82</v>
      </c>
      <c r="D1672" s="2">
        <v>0</v>
      </c>
      <c r="E1672" s="2">
        <v>0</v>
      </c>
      <c r="F1672" s="2">
        <v>0</v>
      </c>
      <c r="G1672" s="3">
        <f t="shared" si="70"/>
        <v>11.449619999999999</v>
      </c>
      <c r="H1672" s="3">
        <f t="shared" si="71"/>
        <v>0.18000000000000682</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298.47000000000003</v>
      </c>
      <c r="D1680" s="2">
        <v>0</v>
      </c>
      <c r="E1680" s="2">
        <v>0</v>
      </c>
      <c r="F1680" s="2">
        <v>0</v>
      </c>
      <c r="G1680" s="3">
        <f>B1680/1000*C1680</f>
        <v>29.548530000000003</v>
      </c>
      <c r="H1680" s="3">
        <f>ABS(C1680-ROUND(C1680,0))</f>
        <v>0.47000000000002728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111644.86</v>
      </c>
      <c r="D1681" s="2">
        <v>0</v>
      </c>
      <c r="E1681" s="2">
        <v>0</v>
      </c>
      <c r="F1681" s="2">
        <v>0</v>
      </c>
      <c r="G1681" s="3">
        <f t="shared" si="70"/>
        <v>11164.486000000001</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298.47000000000003</v>
      </c>
      <c r="D1682" s="2">
        <v>0</v>
      </c>
      <c r="E1682" s="2">
        <v>0</v>
      </c>
      <c r="F1682" s="2">
        <v>0</v>
      </c>
      <c r="G1682" s="3">
        <f t="shared" si="70"/>
        <v>30.145470000000003</v>
      </c>
      <c r="H1682" s="3">
        <f t="shared" si="71"/>
        <v>0.47000000000002728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111346.39</v>
      </c>
      <c r="D1683" s="2">
        <v>0</v>
      </c>
      <c r="E1683" s="2">
        <v>0</v>
      </c>
      <c r="F1683" s="2">
        <v>0</v>
      </c>
      <c r="G1683" s="3">
        <f t="shared" si="70"/>
        <v>11357.331779999999</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8883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1476467.51</v>
      </c>
      <c r="I17" s="275">
        <f>'PR-RAS'!E6</f>
        <v>1763919.32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1302914.3600000001</v>
      </c>
      <c r="I18" s="275">
        <f>'PR-RAS'!E152</f>
        <v>1624283.9200000002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49526.400000000045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72081.050000000192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1133577.24</v>
      </c>
      <c r="I22" s="275">
        <f>BILANCA!E7</f>
        <v>1307438.53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151789.43</v>
      </c>
      <c r="I23" s="275">
        <f>BILANCA!E69</f>
        <v>157075.35999999999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99128.250000000015</v>
      </c>
      <c r="I24" s="275">
        <f>BILANCA!E177</f>
        <v>116892.35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1186238.42</v>
      </c>
      <c r="I25" s="275">
        <f>BILANCA!E251</f>
        <v>1347621.54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1462264.96</v>
      </c>
      <c r="I30" s="275">
        <f>'RAS-funkcijski'!E114</f>
        <v>1885526.77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1462264.96</v>
      </c>
      <c r="I31" s="275">
        <f>'RAS-funkcijski'!E141</f>
        <v>1885526.77</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1547.42</v>
      </c>
      <c r="I33" s="275">
        <f>'P-VRIO'!E5</f>
        <v>89416.48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1547.42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99128.25</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116892.35000000009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5247.49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111644.86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53"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1476467.51</v>
      </c>
      <c r="E6" s="60">
        <f>E7+E43+E49+E82+E106+E125+E134+E140</f>
        <v>1763919.32</v>
      </c>
      <c r="F6" s="45">
        <f t="shared" ref="F6:F132" si="0">IF(D6&lt;&gt;0,IF(E6/D6&gt;=100,"&gt;&gt;100",E6/D6*100),"-")</f>
        <v>119.46888827916031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1284191.71</v>
      </c>
      <c r="E49" s="60">
        <f>E50+E53+E58+E61+E64+E68+E71+E74+E77</f>
        <v>1538387.68</v>
      </c>
      <c r="F49" s="45">
        <f t="shared" si="0"/>
        <v>119.79423850976269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3000</v>
      </c>
      <c r="F53" s="45" t="str">
        <f t="shared" si="0"/>
        <v>-</v>
      </c>
    </row>
    <row r="54" spans="1:6" ht="12.75" customHeight="1" x14ac:dyDescent="0.2">
      <c r="A54" s="63">
        <v>6321</v>
      </c>
      <c r="B54" s="65" t="s">
        <v>111</v>
      </c>
      <c r="C54" s="247" t="s">
        <v>112</v>
      </c>
      <c r="D54" s="194">
        <v>0</v>
      </c>
      <c r="E54" s="194">
        <v>3000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1278191.71</v>
      </c>
      <c r="E68" s="60">
        <f t="shared" si="11"/>
        <v>1535387.68</v>
      </c>
      <c r="F68" s="45">
        <f t="shared" si="0"/>
        <v>120.12186184496534</v>
      </c>
    </row>
    <row r="69" spans="1:6" ht="12.75" customHeight="1" x14ac:dyDescent="0.2">
      <c r="A69" s="63" t="s">
        <v>141</v>
      </c>
      <c r="B69" s="64" t="s">
        <v>142</v>
      </c>
      <c r="C69" s="247" t="s">
        <v>141</v>
      </c>
      <c r="D69" s="194">
        <v>1132668.1299999999</v>
      </c>
      <c r="E69" s="194">
        <v>1314038.22</v>
      </c>
      <c r="F69" s="45">
        <f t="shared" si="0"/>
        <v>116.01264176118384</v>
      </c>
    </row>
    <row r="70" spans="1:6" ht="24" x14ac:dyDescent="0.2">
      <c r="A70" s="63" t="s">
        <v>143</v>
      </c>
      <c r="B70" s="64" t="s">
        <v>144</v>
      </c>
      <c r="C70" s="247" t="s">
        <v>143</v>
      </c>
      <c r="D70" s="194">
        <v>145523.57999999999</v>
      </c>
      <c r="E70" s="194">
        <v>221349.46</v>
      </c>
      <c r="F70" s="45">
        <f t="shared" si="0"/>
        <v>152.10556254869488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6000</v>
      </c>
      <c r="E74" s="60">
        <f t="shared" si="13"/>
        <v>0</v>
      </c>
      <c r="F74" s="45">
        <f t="shared" si="0"/>
        <v>0</v>
      </c>
    </row>
    <row r="75" spans="1:6" ht="12.75" customHeight="1" x14ac:dyDescent="0.2">
      <c r="A75" s="63" t="s">
        <v>153</v>
      </c>
      <c r="B75" s="65" t="s">
        <v>154</v>
      </c>
      <c r="C75" s="247" t="s">
        <v>153</v>
      </c>
      <c r="D75" s="194">
        <v>6000</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13128.55</v>
      </c>
      <c r="E106" s="60">
        <f>E107+E112+E120+E124</f>
        <v>13337.6</v>
      </c>
      <c r="F106" s="45">
        <f t="shared" si="0"/>
        <v>101.59233121708033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13128.55</v>
      </c>
      <c r="E112" s="60">
        <f t="shared" si="20"/>
        <v>13337.6</v>
      </c>
      <c r="F112" s="45">
        <f t="shared" si="0"/>
        <v>101.59233121708033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13128.55</v>
      </c>
      <c r="E117" s="194">
        <v>13337.6</v>
      </c>
      <c r="F117" s="45">
        <f t="shared" si="0"/>
        <v>101.59233121708033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9759.9100000000017</v>
      </c>
      <c r="E125" s="60">
        <f t="shared" si="22"/>
        <v>9220.83</v>
      </c>
      <c r="F125" s="45">
        <f t="shared" si="0"/>
        <v>94.476588411163604</v>
      </c>
    </row>
    <row r="126" spans="1:6" ht="12.75" customHeight="1" x14ac:dyDescent="0.2">
      <c r="A126" s="63">
        <v>661</v>
      </c>
      <c r="B126" s="65" t="s">
        <v>255</v>
      </c>
      <c r="C126" s="247" t="s">
        <v>256</v>
      </c>
      <c r="D126" s="60">
        <f t="shared" ref="D126:E126" si="23">SUM(D127:D128)</f>
        <v>9744.5400000000009</v>
      </c>
      <c r="E126" s="60">
        <f t="shared" si="23"/>
        <v>9203.8700000000008</v>
      </c>
      <c r="F126" s="45">
        <f t="shared" si="0"/>
        <v>94.451559540009072</v>
      </c>
    </row>
    <row r="127" spans="1:6" ht="12.75" customHeight="1" x14ac:dyDescent="0.2">
      <c r="A127" s="63">
        <v>6614</v>
      </c>
      <c r="B127" s="65" t="s">
        <v>257</v>
      </c>
      <c r="C127" s="247" t="s">
        <v>258</v>
      </c>
      <c r="D127" s="194">
        <v>99.92</v>
      </c>
      <c r="E127" s="194">
        <v>53</v>
      </c>
      <c r="F127" s="45">
        <f t="shared" si="0"/>
        <v>53.042433947157733</v>
      </c>
    </row>
    <row r="128" spans="1:6" ht="12.75" customHeight="1" x14ac:dyDescent="0.2">
      <c r="A128" s="63">
        <v>6615</v>
      </c>
      <c r="B128" s="65" t="s">
        <v>259</v>
      </c>
      <c r="C128" s="247" t="s">
        <v>260</v>
      </c>
      <c r="D128" s="194">
        <v>9644.6200000000008</v>
      </c>
      <c r="E128" s="194">
        <v>9150.8700000000008</v>
      </c>
      <c r="F128" s="45">
        <f t="shared" si="0"/>
        <v>94.880565538092739</v>
      </c>
    </row>
    <row r="129" spans="1:6" ht="36" x14ac:dyDescent="0.2">
      <c r="A129" s="63">
        <v>663</v>
      </c>
      <c r="B129" s="182" t="s">
        <v>261</v>
      </c>
      <c r="C129" s="247" t="s">
        <v>262</v>
      </c>
      <c r="D129" s="60">
        <f t="shared" ref="D129:E129" si="24">SUM(D130:D133)</f>
        <v>15.37</v>
      </c>
      <c r="E129" s="60">
        <f t="shared" si="24"/>
        <v>16.96</v>
      </c>
      <c r="F129" s="45">
        <f t="shared" si="0"/>
        <v>110.34482758620692</v>
      </c>
    </row>
    <row r="130" spans="1:6" ht="12.75" customHeight="1" x14ac:dyDescent="0.2">
      <c r="A130" s="63">
        <v>6631</v>
      </c>
      <c r="B130" s="65" t="s">
        <v>263</v>
      </c>
      <c r="C130" s="247" t="s">
        <v>264</v>
      </c>
      <c r="D130" s="194">
        <v>15.37</v>
      </c>
      <c r="E130" s="194">
        <v>16.96</v>
      </c>
      <c r="F130" s="45">
        <f t="shared" si="0"/>
        <v>110.34482758620692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169387.34</v>
      </c>
      <c r="E134" s="60">
        <f t="shared" si="25"/>
        <v>202973.21</v>
      </c>
      <c r="F134" s="45">
        <f t="shared" ref="F134:F229" si="26">IF(D134&lt;&gt;0,IF(E134/D134&gt;=100,"&gt;&gt;100",E134/D134*100),"-")</f>
        <v>119.82785136126466</v>
      </c>
    </row>
    <row r="135" spans="1:6" ht="24" x14ac:dyDescent="0.2">
      <c r="A135" s="63">
        <v>671</v>
      </c>
      <c r="B135" s="182" t="s">
        <v>273</v>
      </c>
      <c r="C135" s="247" t="s">
        <v>274</v>
      </c>
      <c r="D135" s="60">
        <f t="shared" ref="D135:E135" si="27">SUM(D136:D138)</f>
        <v>169387.34</v>
      </c>
      <c r="E135" s="60">
        <f t="shared" si="27"/>
        <v>202973.21</v>
      </c>
      <c r="F135" s="45">
        <f t="shared" si="26"/>
        <v>119.82785136126466</v>
      </c>
    </row>
    <row r="136" spans="1:6" ht="12.75" customHeight="1" x14ac:dyDescent="0.2">
      <c r="A136" s="63">
        <v>6711</v>
      </c>
      <c r="B136" s="65" t="s">
        <v>275</v>
      </c>
      <c r="C136" s="247" t="s">
        <v>276</v>
      </c>
      <c r="D136" s="194">
        <v>138484.34</v>
      </c>
      <c r="E136" s="194">
        <v>148750.57999999999</v>
      </c>
      <c r="F136" s="45">
        <f t="shared" si="26"/>
        <v>107.41328586322467</v>
      </c>
    </row>
    <row r="137" spans="1:6" ht="24" x14ac:dyDescent="0.2">
      <c r="A137" s="63">
        <v>6712</v>
      </c>
      <c r="B137" s="182" t="s">
        <v>277</v>
      </c>
      <c r="C137" s="247" t="s">
        <v>278</v>
      </c>
      <c r="D137" s="194">
        <v>30903</v>
      </c>
      <c r="E137" s="194">
        <v>54222.63</v>
      </c>
      <c r="F137" s="45">
        <f t="shared" si="26"/>
        <v>175.4607319677701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1302914.3600000001</v>
      </c>
      <c r="E152" s="60">
        <f>E153+E164+E202+E221+E230+E262+E273</f>
        <v>1624283.9200000002</v>
      </c>
      <c r="F152" s="45">
        <f t="shared" si="26"/>
        <v>124.6654400217064</v>
      </c>
    </row>
    <row r="153" spans="1:6" ht="12.75" customHeight="1" x14ac:dyDescent="0.2">
      <c r="A153" s="63">
        <v>31</v>
      </c>
      <c r="B153" s="64" t="s">
        <v>308</v>
      </c>
      <c r="C153" s="247" t="s">
        <v>3</v>
      </c>
      <c r="D153" s="60">
        <f t="shared" ref="D153:E153" si="30">D154+D159+D160</f>
        <v>997400.42</v>
      </c>
      <c r="E153" s="60">
        <f t="shared" si="30"/>
        <v>1293971.55</v>
      </c>
      <c r="F153" s="45">
        <f t="shared" si="26"/>
        <v>129.73440997748929</v>
      </c>
    </row>
    <row r="154" spans="1:6" ht="12.75" customHeight="1" x14ac:dyDescent="0.2">
      <c r="A154" s="63">
        <v>311</v>
      </c>
      <c r="B154" s="64" t="s">
        <v>309</v>
      </c>
      <c r="C154" s="247" t="s">
        <v>310</v>
      </c>
      <c r="D154" s="60">
        <f t="shared" ref="D154:E154" si="31">SUM(D155:D158)</f>
        <v>835094.74</v>
      </c>
      <c r="E154" s="60">
        <f t="shared" si="31"/>
        <v>1094825.1000000001</v>
      </c>
      <c r="F154" s="45">
        <f t="shared" si="26"/>
        <v>131.10190347983752</v>
      </c>
    </row>
    <row r="155" spans="1:6" ht="12.75" customHeight="1" x14ac:dyDescent="0.2">
      <c r="A155" s="63">
        <v>3111</v>
      </c>
      <c r="B155" s="64" t="s">
        <v>311</v>
      </c>
      <c r="C155" s="247" t="s">
        <v>312</v>
      </c>
      <c r="D155" s="194">
        <v>835094.74</v>
      </c>
      <c r="E155" s="194">
        <v>1094825.1000000001</v>
      </c>
      <c r="F155" s="45">
        <f t="shared" si="26"/>
        <v>131.10190347983752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30601.67</v>
      </c>
      <c r="E159" s="194">
        <v>32306.47</v>
      </c>
      <c r="F159" s="45">
        <f t="shared" si="26"/>
        <v>105.57093779522491</v>
      </c>
    </row>
    <row r="160" spans="1:6" ht="12.75" customHeight="1" x14ac:dyDescent="0.2">
      <c r="A160" s="63">
        <v>313</v>
      </c>
      <c r="B160" s="65" t="s">
        <v>321</v>
      </c>
      <c r="C160" s="247" t="s">
        <v>322</v>
      </c>
      <c r="D160" s="60">
        <f t="shared" ref="D160:E160" si="32">SUM(D161:D163)</f>
        <v>131704.01</v>
      </c>
      <c r="E160" s="60">
        <f t="shared" si="32"/>
        <v>166839.98000000001</v>
      </c>
      <c r="F160" s="45">
        <f t="shared" si="26"/>
        <v>126.67798041988243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131704.01</v>
      </c>
      <c r="E162" s="194">
        <v>166839.98000000001</v>
      </c>
      <c r="F162" s="45">
        <f t="shared" si="26"/>
        <v>126.67798041988243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277954.96000000002</v>
      </c>
      <c r="E164" s="60">
        <f>E165+E170+E178+E188+E189+E194</f>
        <v>296415.51</v>
      </c>
      <c r="F164" s="45">
        <f t="shared" si="26"/>
        <v>106.64156164005851</v>
      </c>
    </row>
    <row r="165" spans="1:6" ht="12.75" customHeight="1" x14ac:dyDescent="0.2">
      <c r="A165" s="63">
        <v>321</v>
      </c>
      <c r="B165" s="64" t="s">
        <v>331</v>
      </c>
      <c r="C165" s="247" t="s">
        <v>332</v>
      </c>
      <c r="D165" s="60">
        <f t="shared" ref="D165:E165" si="33">SUM(D166:D169)</f>
        <v>48101.159999999996</v>
      </c>
      <c r="E165" s="60">
        <f t="shared" si="33"/>
        <v>41925.869999999995</v>
      </c>
      <c r="F165" s="45">
        <f t="shared" si="26"/>
        <v>87.161868861374643</v>
      </c>
    </row>
    <row r="166" spans="1:6" ht="12.75" customHeight="1" x14ac:dyDescent="0.2">
      <c r="A166" s="63">
        <v>3211</v>
      </c>
      <c r="B166" s="64" t="s">
        <v>333</v>
      </c>
      <c r="C166" s="247" t="s">
        <v>334</v>
      </c>
      <c r="D166" s="194">
        <v>14922.21</v>
      </c>
      <c r="E166" s="194">
        <v>7175.18</v>
      </c>
      <c r="F166" s="45">
        <f t="shared" si="26"/>
        <v>48.08389642016833</v>
      </c>
    </row>
    <row r="167" spans="1:6" ht="12.75" customHeight="1" x14ac:dyDescent="0.2">
      <c r="A167" s="63">
        <v>3212</v>
      </c>
      <c r="B167" s="64" t="s">
        <v>335</v>
      </c>
      <c r="C167" s="247" t="s">
        <v>336</v>
      </c>
      <c r="D167" s="194">
        <v>29944.799999999999</v>
      </c>
      <c r="E167" s="194">
        <v>32668.69</v>
      </c>
      <c r="F167" s="45">
        <f t="shared" si="26"/>
        <v>109.09637065533914</v>
      </c>
    </row>
    <row r="168" spans="1:6" ht="12.75" customHeight="1" x14ac:dyDescent="0.2">
      <c r="A168" s="63">
        <v>3213</v>
      </c>
      <c r="B168" s="64" t="s">
        <v>337</v>
      </c>
      <c r="C168" s="247" t="s">
        <v>338</v>
      </c>
      <c r="D168" s="194">
        <v>1664.65</v>
      </c>
      <c r="E168" s="194">
        <v>708</v>
      </c>
      <c r="F168" s="45">
        <f t="shared" si="26"/>
        <v>42.531463070315077</v>
      </c>
    </row>
    <row r="169" spans="1:6" ht="12.75" customHeight="1" x14ac:dyDescent="0.2">
      <c r="A169" s="63">
        <v>3214</v>
      </c>
      <c r="B169" s="64" t="s">
        <v>339</v>
      </c>
      <c r="C169" s="247" t="s">
        <v>340</v>
      </c>
      <c r="D169" s="194">
        <v>1569.5</v>
      </c>
      <c r="E169" s="194">
        <v>1374</v>
      </c>
      <c r="F169" s="45">
        <f t="shared" si="26"/>
        <v>87.543803759158962</v>
      </c>
    </row>
    <row r="170" spans="1:6" ht="12.75" customHeight="1" x14ac:dyDescent="0.2">
      <c r="A170" s="63">
        <v>322</v>
      </c>
      <c r="B170" s="64" t="s">
        <v>341</v>
      </c>
      <c r="C170" s="247" t="s">
        <v>342</v>
      </c>
      <c r="D170" s="60">
        <f t="shared" ref="D170:E170" si="34">SUM(D171:D177)</f>
        <v>123961.3</v>
      </c>
      <c r="E170" s="60">
        <f t="shared" si="34"/>
        <v>127744.82999999999</v>
      </c>
      <c r="F170" s="45">
        <f t="shared" si="26"/>
        <v>103.05218644851254</v>
      </c>
    </row>
    <row r="171" spans="1:6" ht="12.75" customHeight="1" x14ac:dyDescent="0.2">
      <c r="A171" s="63">
        <v>3221</v>
      </c>
      <c r="B171" s="64" t="s">
        <v>343</v>
      </c>
      <c r="C171" s="247" t="s">
        <v>344</v>
      </c>
      <c r="D171" s="194">
        <v>19396.07</v>
      </c>
      <c r="E171" s="194">
        <v>17888.560000000001</v>
      </c>
      <c r="F171" s="45">
        <f t="shared" si="26"/>
        <v>92.227755416432316</v>
      </c>
    </row>
    <row r="172" spans="1:6" ht="12.75" customHeight="1" x14ac:dyDescent="0.2">
      <c r="A172" s="63">
        <v>3222</v>
      </c>
      <c r="B172" s="64" t="s">
        <v>345</v>
      </c>
      <c r="C172" s="247" t="s">
        <v>346</v>
      </c>
      <c r="D172" s="194">
        <v>81335.070000000007</v>
      </c>
      <c r="E172" s="194">
        <v>78675.990000000005</v>
      </c>
      <c r="F172" s="45">
        <f t="shared" si="26"/>
        <v>96.730709151661145</v>
      </c>
    </row>
    <row r="173" spans="1:6" ht="12.75" customHeight="1" x14ac:dyDescent="0.2">
      <c r="A173" s="63">
        <v>3223</v>
      </c>
      <c r="B173" s="65" t="s">
        <v>347</v>
      </c>
      <c r="C173" s="247" t="s">
        <v>348</v>
      </c>
      <c r="D173" s="194">
        <v>18784.7</v>
      </c>
      <c r="E173" s="194">
        <v>21894.23</v>
      </c>
      <c r="F173" s="45">
        <f t="shared" si="26"/>
        <v>116.55352494317184</v>
      </c>
    </row>
    <row r="174" spans="1:6" ht="12.75" customHeight="1" x14ac:dyDescent="0.2">
      <c r="A174" s="63">
        <v>3224</v>
      </c>
      <c r="B174" s="65" t="s">
        <v>349</v>
      </c>
      <c r="C174" s="247" t="s">
        <v>350</v>
      </c>
      <c r="D174" s="194">
        <v>1278.25</v>
      </c>
      <c r="E174" s="194">
        <v>509.98</v>
      </c>
      <c r="F174" s="45">
        <f t="shared" si="26"/>
        <v>39.896733815763739</v>
      </c>
    </row>
    <row r="175" spans="1:6" ht="12.75" customHeight="1" x14ac:dyDescent="0.2">
      <c r="A175" s="63">
        <v>3225</v>
      </c>
      <c r="B175" s="65" t="s">
        <v>351</v>
      </c>
      <c r="C175" s="247" t="s">
        <v>352</v>
      </c>
      <c r="D175" s="194">
        <v>2677.92</v>
      </c>
      <c r="E175" s="194">
        <v>8638.5400000000009</v>
      </c>
      <c r="F175" s="45">
        <f t="shared" si="26"/>
        <v>322.58394574893947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489.29</v>
      </c>
      <c r="E177" s="194">
        <v>137.53</v>
      </c>
      <c r="F177" s="45">
        <f t="shared" si="26"/>
        <v>28.108074965766722</v>
      </c>
    </row>
    <row r="178" spans="1:6" ht="12.75" customHeight="1" x14ac:dyDescent="0.2">
      <c r="A178" s="63">
        <v>323</v>
      </c>
      <c r="B178" s="65" t="s">
        <v>357</v>
      </c>
      <c r="C178" s="247" t="s">
        <v>358</v>
      </c>
      <c r="D178" s="60">
        <f t="shared" ref="D178:E178" si="35">SUM(D179:D187)</f>
        <v>98376.93</v>
      </c>
      <c r="E178" s="60">
        <f t="shared" si="35"/>
        <v>116438.37000000001</v>
      </c>
      <c r="F178" s="45">
        <f t="shared" si="26"/>
        <v>118.35942634111476</v>
      </c>
    </row>
    <row r="179" spans="1:6" ht="12.75" customHeight="1" x14ac:dyDescent="0.2">
      <c r="A179" s="63">
        <v>3231</v>
      </c>
      <c r="B179" s="65" t="s">
        <v>359</v>
      </c>
      <c r="C179" s="247" t="s">
        <v>360</v>
      </c>
      <c r="D179" s="194">
        <v>53461.24</v>
      </c>
      <c r="E179" s="194">
        <v>52506.49</v>
      </c>
      <c r="F179" s="45">
        <f t="shared" si="26"/>
        <v>98.214126720592347</v>
      </c>
    </row>
    <row r="180" spans="1:6" ht="12.75" customHeight="1" x14ac:dyDescent="0.2">
      <c r="A180" s="63">
        <v>3232</v>
      </c>
      <c r="B180" s="65" t="s">
        <v>361</v>
      </c>
      <c r="C180" s="247" t="s">
        <v>362</v>
      </c>
      <c r="D180" s="194">
        <v>20014.900000000001</v>
      </c>
      <c r="E180" s="194">
        <v>15921.23</v>
      </c>
      <c r="F180" s="45">
        <f t="shared" si="26"/>
        <v>79.546887568761264</v>
      </c>
    </row>
    <row r="181" spans="1:6" ht="12.75" customHeight="1" x14ac:dyDescent="0.2">
      <c r="A181" s="63">
        <v>3233</v>
      </c>
      <c r="B181" s="65" t="s">
        <v>363</v>
      </c>
      <c r="C181" s="247" t="s">
        <v>364</v>
      </c>
      <c r="D181" s="194">
        <v>851.82</v>
      </c>
      <c r="E181" s="194">
        <v>18</v>
      </c>
      <c r="F181" s="45">
        <f t="shared" si="26"/>
        <v>2.1131224906670423</v>
      </c>
    </row>
    <row r="182" spans="1:6" ht="12.75" customHeight="1" x14ac:dyDescent="0.2">
      <c r="A182" s="63">
        <v>3234</v>
      </c>
      <c r="B182" s="65" t="s">
        <v>365</v>
      </c>
      <c r="C182" s="247" t="s">
        <v>366</v>
      </c>
      <c r="D182" s="194">
        <v>3421.66</v>
      </c>
      <c r="E182" s="194">
        <v>3404.91</v>
      </c>
      <c r="F182" s="45">
        <f t="shared" si="26"/>
        <v>99.510471525516849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2830.43</v>
      </c>
      <c r="E184" s="194">
        <v>2988.89</v>
      </c>
      <c r="F184" s="45">
        <f t="shared" si="26"/>
        <v>105.59844263945762</v>
      </c>
    </row>
    <row r="185" spans="1:6" ht="12.75" customHeight="1" x14ac:dyDescent="0.2">
      <c r="A185" s="63">
        <v>3237</v>
      </c>
      <c r="B185" s="64" t="s">
        <v>371</v>
      </c>
      <c r="C185" s="247" t="s">
        <v>372</v>
      </c>
      <c r="D185" s="194">
        <v>11740.82</v>
      </c>
      <c r="E185" s="194">
        <v>36519.68</v>
      </c>
      <c r="F185" s="45">
        <f t="shared" si="26"/>
        <v>311.0488023834792</v>
      </c>
    </row>
    <row r="186" spans="1:6" ht="12.75" customHeight="1" x14ac:dyDescent="0.2">
      <c r="A186" s="63">
        <v>3238</v>
      </c>
      <c r="B186" s="64" t="s">
        <v>373</v>
      </c>
      <c r="C186" s="247" t="s">
        <v>374</v>
      </c>
      <c r="D186" s="194">
        <v>3164.79</v>
      </c>
      <c r="E186" s="194">
        <v>2595.92</v>
      </c>
      <c r="F186" s="45">
        <f t="shared" si="26"/>
        <v>82.025031676667339</v>
      </c>
    </row>
    <row r="187" spans="1:6" ht="12.75" customHeight="1" x14ac:dyDescent="0.2">
      <c r="A187" s="63">
        <v>3239</v>
      </c>
      <c r="B187" s="64" t="s">
        <v>375</v>
      </c>
      <c r="C187" s="247" t="s">
        <v>376</v>
      </c>
      <c r="D187" s="194">
        <v>2891.27</v>
      </c>
      <c r="E187" s="194">
        <v>2483.25</v>
      </c>
      <c r="F187" s="45">
        <f t="shared" si="26"/>
        <v>85.887862427237863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7515.57</v>
      </c>
      <c r="E194" s="60">
        <f t="shared" si="36"/>
        <v>10306.439999999999</v>
      </c>
      <c r="F194" s="45">
        <f t="shared" si="26"/>
        <v>137.13450875981462</v>
      </c>
    </row>
    <row r="195" spans="1:6" ht="12.75" customHeight="1" x14ac:dyDescent="0.2">
      <c r="A195" s="63">
        <v>3291</v>
      </c>
      <c r="B195" s="183" t="s">
        <v>391</v>
      </c>
      <c r="C195" s="247" t="s">
        <v>392</v>
      </c>
      <c r="D195" s="194">
        <v>0</v>
      </c>
      <c r="E195" s="194">
        <v>172.02</v>
      </c>
      <c r="F195" s="45" t="str">
        <f t="shared" si="26"/>
        <v>-</v>
      </c>
    </row>
    <row r="196" spans="1:6" ht="12.75" customHeight="1" x14ac:dyDescent="0.2">
      <c r="A196" s="63">
        <v>3292</v>
      </c>
      <c r="B196" s="64" t="s">
        <v>393</v>
      </c>
      <c r="C196" s="247" t="s">
        <v>394</v>
      </c>
      <c r="D196" s="194">
        <v>567.24</v>
      </c>
      <c r="E196" s="194">
        <v>170.12</v>
      </c>
      <c r="F196" s="45">
        <f t="shared" si="26"/>
        <v>29.990832804456669</v>
      </c>
    </row>
    <row r="197" spans="1:6" ht="12.75" customHeight="1" x14ac:dyDescent="0.2">
      <c r="A197" s="63">
        <v>3293</v>
      </c>
      <c r="B197" s="64" t="s">
        <v>395</v>
      </c>
      <c r="C197" s="247" t="s">
        <v>396</v>
      </c>
      <c r="D197" s="194">
        <v>839.14</v>
      </c>
      <c r="E197" s="194">
        <v>2867.3</v>
      </c>
      <c r="F197" s="45">
        <f t="shared" si="26"/>
        <v>341.69506876087428</v>
      </c>
    </row>
    <row r="198" spans="1:6" ht="12.75" customHeight="1" x14ac:dyDescent="0.2">
      <c r="A198" s="63">
        <v>3294</v>
      </c>
      <c r="B198" s="64" t="s">
        <v>397</v>
      </c>
      <c r="C198" s="247" t="s">
        <v>398</v>
      </c>
      <c r="D198" s="194">
        <v>5348.09</v>
      </c>
      <c r="E198" s="194">
        <v>3317.2</v>
      </c>
      <c r="F198" s="45">
        <f t="shared" si="26"/>
        <v>62.025882137361187</v>
      </c>
    </row>
    <row r="199" spans="1:6" ht="12.75" customHeight="1" x14ac:dyDescent="0.2">
      <c r="A199" s="63">
        <v>3295</v>
      </c>
      <c r="B199" s="64" t="s">
        <v>399</v>
      </c>
      <c r="C199" s="247" t="s">
        <v>400</v>
      </c>
      <c r="D199" s="194">
        <v>447.94</v>
      </c>
      <c r="E199" s="194">
        <v>2914.4</v>
      </c>
      <c r="F199" s="45">
        <f t="shared" si="26"/>
        <v>650.62285127472433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313.16000000000003</v>
      </c>
      <c r="E201" s="194">
        <v>865.4</v>
      </c>
      <c r="F201" s="45">
        <f t="shared" si="26"/>
        <v>276.34436071018007</v>
      </c>
    </row>
    <row r="202" spans="1:6" ht="12.75" customHeight="1" x14ac:dyDescent="0.2">
      <c r="A202" s="63">
        <v>34</v>
      </c>
      <c r="B202" s="183" t="s">
        <v>405</v>
      </c>
      <c r="C202" s="247" t="s">
        <v>406</v>
      </c>
      <c r="D202" s="60">
        <f t="shared" ref="D202:E202" si="37">D203+D208+D216</f>
        <v>946.2</v>
      </c>
      <c r="E202" s="60">
        <f t="shared" si="37"/>
        <v>462.33</v>
      </c>
      <c r="F202" s="45">
        <f t="shared" si="26"/>
        <v>48.861762840837031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946.2</v>
      </c>
      <c r="E216" s="60">
        <f t="shared" si="40"/>
        <v>462.33</v>
      </c>
      <c r="F216" s="45">
        <f t="shared" si="26"/>
        <v>48.861762840837031</v>
      </c>
    </row>
    <row r="217" spans="1:6" ht="12.75" customHeight="1" x14ac:dyDescent="0.2">
      <c r="A217" s="63">
        <v>3431</v>
      </c>
      <c r="B217" s="182" t="s">
        <v>435</v>
      </c>
      <c r="C217" s="247" t="s">
        <v>436</v>
      </c>
      <c r="D217" s="194">
        <v>946.2</v>
      </c>
      <c r="E217" s="194">
        <v>462.33</v>
      </c>
      <c r="F217" s="45">
        <f t="shared" si="26"/>
        <v>48.861762840837031</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26234.78</v>
      </c>
      <c r="E262" s="60">
        <f t="shared" si="55"/>
        <v>33038.53</v>
      </c>
      <c r="F262" s="45">
        <f t="shared" ref="F262:F268" si="56">IF(D262&lt;&gt;0,IF(E262/D262&gt;=100,"&gt;&gt;100",E262/D262*100),"-")</f>
        <v>125.93408444820197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26234.78</v>
      </c>
      <c r="E269" s="60">
        <f t="shared" si="58"/>
        <v>33038.53</v>
      </c>
      <c r="F269" s="45">
        <f t="shared" ref="F269:F272" si="59">IF(D269&lt;&gt;0,IF(E269/D269&gt;=100,"&gt;&gt;100",E269/D269*100),"-")</f>
        <v>125.93408444820197</v>
      </c>
    </row>
    <row r="270" spans="1:6" ht="12.75" customHeight="1" x14ac:dyDescent="0.2">
      <c r="A270" s="63">
        <v>3721</v>
      </c>
      <c r="B270" s="65" t="s">
        <v>532</v>
      </c>
      <c r="C270" s="247" t="s">
        <v>533</v>
      </c>
      <c r="D270" s="194">
        <v>2170.5</v>
      </c>
      <c r="E270" s="194">
        <v>0</v>
      </c>
      <c r="F270" s="45">
        <f t="shared" si="59"/>
        <v>0</v>
      </c>
    </row>
    <row r="271" spans="1:6" ht="12.75" customHeight="1" x14ac:dyDescent="0.2">
      <c r="A271" s="63">
        <v>3722</v>
      </c>
      <c r="B271" s="65" t="s">
        <v>534</v>
      </c>
      <c r="C271" s="247" t="s">
        <v>535</v>
      </c>
      <c r="D271" s="194">
        <v>24064.28</v>
      </c>
      <c r="E271" s="194">
        <v>33038.53</v>
      </c>
      <c r="F271" s="45">
        <f t="shared" si="59"/>
        <v>137.29282571512633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378</v>
      </c>
      <c r="E273" s="60">
        <f t="shared" si="60"/>
        <v>396</v>
      </c>
      <c r="F273" s="45">
        <f t="shared" ref="F273:F277" si="61">IF(D273&lt;&gt;0,IF(E273/D273&gt;=100,"&gt;&gt;100",E273/D273*100),"-")</f>
        <v>104.76190476190477</v>
      </c>
    </row>
    <row r="274" spans="1:6" ht="12.75" customHeight="1" x14ac:dyDescent="0.2">
      <c r="A274" s="63">
        <v>381</v>
      </c>
      <c r="B274" s="64" t="s">
        <v>540</v>
      </c>
      <c r="C274" s="247" t="s">
        <v>541</v>
      </c>
      <c r="D274" s="60">
        <f t="shared" ref="D274:E274" si="62">SUM(D275:D277)</f>
        <v>378</v>
      </c>
      <c r="E274" s="60">
        <f t="shared" si="62"/>
        <v>396</v>
      </c>
      <c r="F274" s="45">
        <f t="shared" si="61"/>
        <v>104.76190476190477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378</v>
      </c>
      <c r="E276" s="194">
        <v>396</v>
      </c>
      <c r="F276" s="45">
        <f t="shared" si="61"/>
        <v>104.76190476190477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1302914.3600000001</v>
      </c>
      <c r="E299" s="60">
        <f>E152-E297+E298</f>
        <v>1624283.9200000002</v>
      </c>
      <c r="F299" s="45">
        <f t="shared" si="68"/>
        <v>124.6654400217064</v>
      </c>
    </row>
    <row r="300" spans="1:6" ht="12.75" customHeight="1" x14ac:dyDescent="0.2">
      <c r="A300" s="63" t="s">
        <v>581</v>
      </c>
      <c r="B300" s="64" t="s">
        <v>592</v>
      </c>
      <c r="C300" s="247" t="s">
        <v>593</v>
      </c>
      <c r="D300" s="60">
        <f>IF(D6&gt;=D299,D6-D299,0)</f>
        <v>173553.14999999991</v>
      </c>
      <c r="E300" s="60">
        <f>IF(E6&gt;=E299,E6-E299,0)</f>
        <v>139635.39999999991</v>
      </c>
      <c r="F300" s="45">
        <f t="shared" si="68"/>
        <v>80.456851402581847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35323.85</v>
      </c>
      <c r="E302" s="194">
        <v>49526.400000000001</v>
      </c>
      <c r="F302" s="45">
        <f t="shared" si="68"/>
        <v>140.20668754963009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3134.78</v>
      </c>
      <c r="E304" s="194">
        <v>112264.06</v>
      </c>
      <c r="F304" s="45">
        <f t="shared" si="68"/>
        <v>3581.2420648338957</v>
      </c>
    </row>
    <row r="305" spans="1:6" ht="12" x14ac:dyDescent="0.2">
      <c r="A305" s="63">
        <v>9661</v>
      </c>
      <c r="B305" s="220" t="s">
        <v>602</v>
      </c>
      <c r="C305" s="247" t="s">
        <v>603</v>
      </c>
      <c r="D305" s="194">
        <v>599.46</v>
      </c>
      <c r="E305" s="194">
        <v>1000.8</v>
      </c>
      <c r="F305" s="45">
        <f t="shared" si="68"/>
        <v>166.95025522970673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159350.59999999998</v>
      </c>
      <c r="E360" s="60">
        <f t="shared" si="86"/>
        <v>261242.85</v>
      </c>
      <c r="F360" s="45">
        <f t="shared" si="72"/>
        <v>163.94218157948578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80571.849999999991</v>
      </c>
      <c r="E373" s="60">
        <f t="shared" si="90"/>
        <v>207323.22</v>
      </c>
      <c r="F373" s="45">
        <f t="shared" si="72"/>
        <v>257.3147073078253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64188.159999999996</v>
      </c>
      <c r="E379" s="60">
        <f t="shared" si="92"/>
        <v>195025.34</v>
      </c>
      <c r="F379" s="45">
        <f t="shared" si="72"/>
        <v>303.83382231240159</v>
      </c>
    </row>
    <row r="380" spans="1:6" ht="12.75" customHeight="1" x14ac:dyDescent="0.2">
      <c r="A380" s="63">
        <v>4221</v>
      </c>
      <c r="B380" s="64" t="s">
        <v>647</v>
      </c>
      <c r="C380" s="247" t="s">
        <v>739</v>
      </c>
      <c r="D380" s="194">
        <v>929.96</v>
      </c>
      <c r="E380" s="194">
        <v>19846.38</v>
      </c>
      <c r="F380" s="45">
        <f t="shared" si="72"/>
        <v>2134.1111445653578</v>
      </c>
    </row>
    <row r="381" spans="1:6" ht="12.75" customHeight="1" x14ac:dyDescent="0.2">
      <c r="A381" s="63">
        <v>4222</v>
      </c>
      <c r="B381" s="64" t="s">
        <v>740</v>
      </c>
      <c r="C381" s="247" t="s">
        <v>741</v>
      </c>
      <c r="D381" s="194">
        <v>1998.88</v>
      </c>
      <c r="E381" s="194">
        <v>0</v>
      </c>
      <c r="F381" s="45">
        <f t="shared" si="72"/>
        <v>0</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58302.720000000001</v>
      </c>
      <c r="E385" s="194">
        <v>0</v>
      </c>
      <c r="F385" s="45">
        <f t="shared" si="72"/>
        <v>0</v>
      </c>
    </row>
    <row r="386" spans="1:6" ht="12.75" customHeight="1" x14ac:dyDescent="0.2">
      <c r="A386" s="63">
        <v>4227</v>
      </c>
      <c r="B386" s="183" t="s">
        <v>659</v>
      </c>
      <c r="C386" s="247" t="s">
        <v>746</v>
      </c>
      <c r="D386" s="194">
        <v>2956.6</v>
      </c>
      <c r="E386" s="194">
        <v>175178.96</v>
      </c>
      <c r="F386" s="45">
        <f t="shared" si="72"/>
        <v>5925.013867279984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16383.69</v>
      </c>
      <c r="E393" s="60">
        <f t="shared" si="94"/>
        <v>12297.88</v>
      </c>
      <c r="F393" s="45">
        <f t="shared" si="72"/>
        <v>75.06172296961185</v>
      </c>
    </row>
    <row r="394" spans="1:6" ht="12.75" customHeight="1" x14ac:dyDescent="0.2">
      <c r="A394" s="63">
        <v>4241</v>
      </c>
      <c r="B394" s="64" t="s">
        <v>756</v>
      </c>
      <c r="C394" s="247" t="s">
        <v>757</v>
      </c>
      <c r="D394" s="194">
        <v>16383.69</v>
      </c>
      <c r="E394" s="194">
        <v>12297.88</v>
      </c>
      <c r="F394" s="45">
        <f t="shared" si="72"/>
        <v>75.06172296961185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78778.75</v>
      </c>
      <c r="E412" s="60">
        <f t="shared" si="100"/>
        <v>53919.63</v>
      </c>
      <c r="F412" s="45">
        <f t="shared" si="72"/>
        <v>68.44438379639179</v>
      </c>
    </row>
    <row r="413" spans="1:6" ht="12.75" customHeight="1" x14ac:dyDescent="0.2">
      <c r="A413" s="63">
        <v>451</v>
      </c>
      <c r="B413" s="64" t="s">
        <v>784</v>
      </c>
      <c r="C413" s="247" t="s">
        <v>785</v>
      </c>
      <c r="D413" s="194">
        <v>78778.75</v>
      </c>
      <c r="E413" s="194">
        <v>53919.63</v>
      </c>
      <c r="F413" s="45">
        <f t="shared" si="72"/>
        <v>68.44438379639179</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159350.59999999998</v>
      </c>
      <c r="E418" s="60">
        <f t="shared" si="102"/>
        <v>261242.85</v>
      </c>
      <c r="F418" s="45">
        <f t="shared" si="72"/>
        <v>163.94218157948578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1476467.51</v>
      </c>
      <c r="E422" s="60">
        <f>E6+E308</f>
        <v>1763919.32</v>
      </c>
      <c r="F422" s="45">
        <f t="shared" si="72"/>
        <v>119.46888827916031</v>
      </c>
    </row>
    <row r="423" spans="1:6" ht="12.75" customHeight="1" x14ac:dyDescent="0.2">
      <c r="A423" s="63" t="s">
        <v>581</v>
      </c>
      <c r="B423" s="64" t="s">
        <v>804</v>
      </c>
      <c r="C423" s="247" t="s">
        <v>805</v>
      </c>
      <c r="D423" s="60">
        <f t="shared" ref="D423:E423" si="103">D299+D360</f>
        <v>1462264.96</v>
      </c>
      <c r="E423" s="60">
        <f t="shared" si="103"/>
        <v>1885526.7700000003</v>
      </c>
      <c r="F423" s="45">
        <f t="shared" si="72"/>
        <v>128.94563034595319</v>
      </c>
    </row>
    <row r="424" spans="1:6" ht="12.75" customHeight="1" x14ac:dyDescent="0.2">
      <c r="A424" s="63" t="s">
        <v>581</v>
      </c>
      <c r="B424" s="64" t="s">
        <v>806</v>
      </c>
      <c r="C424" s="247" t="s">
        <v>807</v>
      </c>
      <c r="D424" s="60">
        <f t="shared" ref="D424:E424" si="104">IF(D422&gt;=D423,D422-D423,0)</f>
        <v>14202.550000000047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121607.45000000019</v>
      </c>
      <c r="F425" s="45" t="str">
        <f t="shared" si="72"/>
        <v>-</v>
      </c>
    </row>
    <row r="426" spans="1:6" ht="12.75" customHeight="1" x14ac:dyDescent="0.2">
      <c r="A426" s="251" t="s">
        <v>810</v>
      </c>
      <c r="B426" s="183" t="s">
        <v>811</v>
      </c>
      <c r="C426" s="252" t="s">
        <v>812</v>
      </c>
      <c r="D426" s="60">
        <f t="shared" ref="D426:E426" si="106">IF(D302-D303+D419-D420&gt;=0,D302-D303+D419-D420,0)</f>
        <v>35323.85</v>
      </c>
      <c r="E426" s="60">
        <f t="shared" si="106"/>
        <v>49526.400000000001</v>
      </c>
      <c r="F426" s="45">
        <f t="shared" si="72"/>
        <v>140.20668754963009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3134.78</v>
      </c>
      <c r="E428" s="81">
        <f t="shared" si="108"/>
        <v>112264.06</v>
      </c>
      <c r="F428" s="61">
        <f t="shared" si="72"/>
        <v>3581.2420648338957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1476467.51</v>
      </c>
      <c r="E643" s="60">
        <f>E422+E430</f>
        <v>1763919.32</v>
      </c>
      <c r="F643" s="45">
        <f t="shared" si="109"/>
        <v>119.46888827916031</v>
      </c>
    </row>
    <row r="644" spans="1:6" ht="12.75" customHeight="1" x14ac:dyDescent="0.2">
      <c r="A644" s="63" t="s">
        <v>581</v>
      </c>
      <c r="B644" s="64" t="s">
        <v>1237</v>
      </c>
      <c r="C644" s="247" t="s">
        <v>1238</v>
      </c>
      <c r="D644" s="60">
        <f>D423+D535</f>
        <v>1462264.96</v>
      </c>
      <c r="E644" s="60">
        <f>E423+E535</f>
        <v>1885526.7700000003</v>
      </c>
      <c r="F644" s="45">
        <f t="shared" si="109"/>
        <v>128.94563034595319</v>
      </c>
    </row>
    <row r="645" spans="1:6" ht="12.75" customHeight="1" x14ac:dyDescent="0.2">
      <c r="A645" s="63" t="s">
        <v>581</v>
      </c>
      <c r="B645" s="64" t="s">
        <v>1239</v>
      </c>
      <c r="C645" s="247" t="s">
        <v>1240</v>
      </c>
      <c r="D645" s="60">
        <f t="shared" ref="D645:E645" si="163">IF(D643&gt;=D644,D643-D644,0)</f>
        <v>14202.550000000047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121607.45000000019</v>
      </c>
      <c r="F646" s="45" t="str">
        <f t="shared" si="109"/>
        <v>-</v>
      </c>
    </row>
    <row r="647" spans="1:6" ht="24" x14ac:dyDescent="0.2">
      <c r="A647" s="251" t="s">
        <v>1243</v>
      </c>
      <c r="B647" s="64" t="s">
        <v>1244</v>
      </c>
      <c r="C647" s="252" t="s">
        <v>1243</v>
      </c>
      <c r="D647" s="60">
        <f>IF(D426-D427+D641-D642&gt;=0,D426-D427+D641-D642,0)</f>
        <v>35323.85</v>
      </c>
      <c r="E647" s="60">
        <f>IF(E426-E427+E641-E642&gt;=0,E426-E427+E641-E642,0)</f>
        <v>49526.400000000001</v>
      </c>
      <c r="F647" s="45">
        <f t="shared" si="109"/>
        <v>140.20668754963009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49526.400000000045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72081.050000000192</v>
      </c>
      <c r="F650" s="45" t="str">
        <f t="shared" si="109"/>
        <v>-</v>
      </c>
    </row>
    <row r="651" spans="1:6" ht="24" x14ac:dyDescent="0.2">
      <c r="A651" s="249" t="s">
        <v>1251</v>
      </c>
      <c r="B651" s="184" t="s">
        <v>1252</v>
      </c>
      <c r="C651" s="250" t="s">
        <v>1251</v>
      </c>
      <c r="D651" s="196">
        <v>90010.82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46016.7</v>
      </c>
      <c r="E653" s="194">
        <v>56500.26</v>
      </c>
      <c r="F653" s="45">
        <f t="shared" ref="F653:F740" si="167">IF(D653&lt;&gt;0,IF(E653/D653&gt;=100,"&gt;&gt;100",E653/D653*100),"-")</f>
        <v>122.78207694163208</v>
      </c>
    </row>
    <row r="654" spans="1:6" ht="12.75" customHeight="1" x14ac:dyDescent="0.2">
      <c r="A654" s="63" t="s">
        <v>1256</v>
      </c>
      <c r="B654" s="64" t="s">
        <v>1257</v>
      </c>
      <c r="C654" s="247" t="s">
        <v>1256</v>
      </c>
      <c r="D654" s="194">
        <v>179913.64</v>
      </c>
      <c r="E654" s="194">
        <v>52498.86</v>
      </c>
      <c r="F654" s="45">
        <f t="shared" si="167"/>
        <v>29.180033264848621</v>
      </c>
    </row>
    <row r="655" spans="1:6" ht="12.75" customHeight="1" x14ac:dyDescent="0.2">
      <c r="A655" s="63" t="s">
        <v>1258</v>
      </c>
      <c r="B655" s="64" t="s">
        <v>1259</v>
      </c>
      <c r="C655" s="247" t="s">
        <v>1258</v>
      </c>
      <c r="D655" s="194">
        <v>169430.08</v>
      </c>
      <c r="E655" s="194">
        <v>108999.12</v>
      </c>
      <c r="F655" s="45">
        <f t="shared" si="167"/>
        <v>64.332803242493895</v>
      </c>
    </row>
    <row r="656" spans="1:6" ht="24" x14ac:dyDescent="0.2">
      <c r="A656" s="63">
        <v>11</v>
      </c>
      <c r="B656" s="64" t="s">
        <v>1260</v>
      </c>
      <c r="C656" s="247" t="s">
        <v>1261</v>
      </c>
      <c r="D656" s="60">
        <f t="shared" ref="D656:E656" si="168">+D653+D654-D655</f>
        <v>56500.260000000038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38</v>
      </c>
      <c r="E658" s="253">
        <v>51</v>
      </c>
      <c r="F658" s="45">
        <f t="shared" si="167"/>
        <v>134.21052631578948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38</v>
      </c>
      <c r="E660" s="253">
        <v>34</v>
      </c>
      <c r="F660" s="45">
        <f t="shared" si="167"/>
        <v>89.473684210526315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1128127.32</v>
      </c>
      <c r="E683" s="192">
        <v>1310868.22</v>
      </c>
      <c r="F683" s="71">
        <f t="shared" si="167"/>
        <v>116.19860602258971</v>
      </c>
    </row>
    <row r="684" spans="1:6" ht="24" x14ac:dyDescent="0.2">
      <c r="A684" s="70">
        <v>63613</v>
      </c>
      <c r="B684" s="182" t="s">
        <v>1317</v>
      </c>
      <c r="C684" s="278" t="s">
        <v>1318</v>
      </c>
      <c r="D684" s="192">
        <v>4540.8100000000004</v>
      </c>
      <c r="E684" s="192">
        <v>3170</v>
      </c>
      <c r="F684" s="71">
        <f t="shared" si="167"/>
        <v>69.811333220284482</v>
      </c>
    </row>
    <row r="685" spans="1:6" ht="24" x14ac:dyDescent="0.2">
      <c r="A685" s="63">
        <v>63622</v>
      </c>
      <c r="B685" s="244" t="s">
        <v>1319</v>
      </c>
      <c r="C685" s="247" t="s">
        <v>1320</v>
      </c>
      <c r="D685" s="194">
        <v>145523.57999999999</v>
      </c>
      <c r="E685" s="194">
        <v>221349.46</v>
      </c>
      <c r="F685" s="45">
        <f t="shared" si="167"/>
        <v>152.10556254869488</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6000</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13128.55</v>
      </c>
      <c r="E724" s="192">
        <v>12827.6</v>
      </c>
      <c r="F724" s="71">
        <f t="shared" si="167"/>
        <v>97.707667640371568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29944.799999999999</v>
      </c>
      <c r="E734" s="192">
        <v>32668.69</v>
      </c>
      <c r="F734" s="71">
        <f t="shared" si="167"/>
        <v>109.09637065533914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2223.46</v>
      </c>
      <c r="E736" s="194">
        <v>2628.75</v>
      </c>
      <c r="F736" s="45">
        <f t="shared" si="167"/>
        <v>118.22789706133683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2698.38</v>
      </c>
      <c r="E738" s="194">
        <v>5165.8900000000003</v>
      </c>
      <c r="F738" s="45">
        <f t="shared" si="167"/>
        <v>191.44412573470009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317.2</v>
      </c>
      <c r="F743" s="71" t="str">
        <f t="shared" ref="F743:F744" si="170">IF(D743&lt;&gt;0,IF(E743/D743&gt;=100,"&gt;&gt;100",E743/D743*100),"-")</f>
        <v>-</v>
      </c>
    </row>
    <row r="744" spans="1:6" ht="12.75" customHeight="1" x14ac:dyDescent="0.2">
      <c r="A744" s="70" t="s">
        <v>1417</v>
      </c>
      <c r="B744" s="65" t="s">
        <v>1418</v>
      </c>
      <c r="C744" s="277" t="s">
        <v>1417</v>
      </c>
      <c r="D744" s="192">
        <v>0</v>
      </c>
      <c r="E744" s="192">
        <v>2716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2170.5</v>
      </c>
      <c r="E843" s="194">
        <v>0</v>
      </c>
      <c r="F843" s="45">
        <f t="shared" si="169"/>
        <v>0</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24064.28</v>
      </c>
      <c r="E855" s="194">
        <v>33038.53</v>
      </c>
      <c r="F855" s="45">
        <f t="shared" si="169"/>
        <v>137.29282571512633</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1" zoomScaleNormal="100" workbookViewId="0">
      <selection activeCell="D218" sqref="D2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1285366.67</v>
      </c>
      <c r="E6" s="180">
        <f t="shared" si="0"/>
        <v>1464513.8900000001</v>
      </c>
      <c r="F6" s="181">
        <f t="shared" ref="F6:F298" si="1">IF(D6&gt;0,IF(E6/D6&gt;=100,"&gt;&gt;100",E6/D6*100),"-")</f>
        <v>113.93744090159115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1133577.24</v>
      </c>
      <c r="E7" s="79">
        <f t="shared" si="2"/>
        <v>1307438.53</v>
      </c>
      <c r="F7" s="71">
        <f t="shared" si="1"/>
        <v>115.33740126963031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117984.59</v>
      </c>
      <c r="E8" s="79">
        <f>E9+E10-E11</f>
        <v>117984.59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115898.87</v>
      </c>
      <c r="E9" s="192">
        <v>115898.87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2085.7199999999998</v>
      </c>
      <c r="E10" s="192">
        <v>2085.7199999999998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1015592.65</v>
      </c>
      <c r="E12" s="79">
        <f t="shared" si="3"/>
        <v>1189453.94</v>
      </c>
      <c r="F12" s="71">
        <f t="shared" si="1"/>
        <v>117.11919537818632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876627.35</v>
      </c>
      <c r="E13" s="79">
        <f t="shared" si="4"/>
        <v>911975.59000000008</v>
      </c>
      <c r="F13" s="71">
        <f t="shared" si="1"/>
        <v>104.03229947137744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1420376.99</v>
      </c>
      <c r="E15" s="192">
        <v>1474296.62</v>
      </c>
      <c r="F15" s="71">
        <f t="shared" si="1"/>
        <v>103.79614921810301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11414.96</v>
      </c>
      <c r="E17" s="192">
        <v>11414.96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555164.6</v>
      </c>
      <c r="E18" s="192">
        <v>573735.99</v>
      </c>
      <c r="F18" s="71">
        <f t="shared" si="1"/>
        <v>103.34520428716097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94524.989999999991</v>
      </c>
      <c r="E19" s="79">
        <f t="shared" si="5"/>
        <v>246259.82999999996</v>
      </c>
      <c r="F19" s="71">
        <f t="shared" si="1"/>
        <v>260.52351870124505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141710.96</v>
      </c>
      <c r="E20" s="192">
        <v>161557.34</v>
      </c>
      <c r="F20" s="71">
        <f t="shared" si="1"/>
        <v>114.00483067788123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3328.61</v>
      </c>
      <c r="E21" s="192">
        <v>3328.61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5193.37</v>
      </c>
      <c r="E22" s="192">
        <v>5193.37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543.57000000000005</v>
      </c>
      <c r="E23" s="192">
        <v>543.57000000000005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68919.149999999994</v>
      </c>
      <c r="E25" s="192">
        <v>68919.149999999994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88713.13</v>
      </c>
      <c r="E26" s="192">
        <v>270852.94</v>
      </c>
      <c r="F26" s="71">
        <f t="shared" si="1"/>
        <v>305.31324957196301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213883.8</v>
      </c>
      <c r="E28" s="192">
        <v>264135.15000000002</v>
      </c>
      <c r="F28" s="71">
        <f t="shared" si="1"/>
        <v>123.49469665304247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27732.32</v>
      </c>
      <c r="E30" s="192">
        <v>27732.32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27732.32</v>
      </c>
      <c r="E34" s="192">
        <v>27732.32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44379.530000000006</v>
      </c>
      <c r="E35" s="79">
        <f t="shared" si="7"/>
        <v>31218.519999999997</v>
      </c>
      <c r="F35" s="71">
        <f t="shared" si="1"/>
        <v>70.344413291443132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78005.52</v>
      </c>
      <c r="E36" s="192">
        <v>91563.78</v>
      </c>
      <c r="F36" s="71">
        <f t="shared" si="1"/>
        <v>117.38115456444621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33625.99</v>
      </c>
      <c r="E40" s="192">
        <v>60345.26</v>
      </c>
      <c r="F40" s="71">
        <f t="shared" si="1"/>
        <v>179.46017351459395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60.779999999999745</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3330.79</v>
      </c>
      <c r="E47" s="192">
        <v>3330.79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3270.01</v>
      </c>
      <c r="E50" s="192">
        <v>3330.79</v>
      </c>
      <c r="F50" s="71">
        <f t="shared" si="1"/>
        <v>101.8587099122021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30561.4</v>
      </c>
      <c r="E54" s="192">
        <v>39199.94</v>
      </c>
      <c r="F54" s="71">
        <f t="shared" si="1"/>
        <v>128.26617890541664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30561.4</v>
      </c>
      <c r="E55" s="192">
        <v>39199.94</v>
      </c>
      <c r="F55" s="71">
        <f t="shared" si="1"/>
        <v>128.26617890541664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151789.43</v>
      </c>
      <c r="E69" s="79">
        <f>E70+E82+E88+E119+E135+E147+E165+E171</f>
        <v>157075.35999999999</v>
      </c>
      <c r="F69" s="71">
        <f t="shared" si="1"/>
        <v>103.4824098094314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56500.26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56500.26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56500.26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2143.5700000000002</v>
      </c>
      <c r="E82" s="79">
        <f>SUM(E83:E85)-E86+E87</f>
        <v>376.37</v>
      </c>
      <c r="F82" s="71">
        <f t="shared" si="1"/>
        <v>17.558092341281135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2143.5700000000002</v>
      </c>
      <c r="E87" s="192">
        <v>376.37</v>
      </c>
      <c r="F87" s="71">
        <f t="shared" si="1"/>
        <v>17.558092341281135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3134.78</v>
      </c>
      <c r="E147" s="79">
        <f t="shared" si="24"/>
        <v>156698.99</v>
      </c>
      <c r="F147" s="71">
        <f t="shared" si="1"/>
        <v>4998.7236743886324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109609.4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109609.4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2535.3200000000002</v>
      </c>
      <c r="E160" s="192">
        <v>1653.86</v>
      </c>
      <c r="F160" s="71">
        <f t="shared" si="1"/>
        <v>65.232791126958318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599.46</v>
      </c>
      <c r="E161" s="192">
        <v>1000.8</v>
      </c>
      <c r="F161" s="71">
        <f t="shared" si="1"/>
        <v>166.95025522970673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44434.93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90010.82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90010.82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1285366.67</v>
      </c>
      <c r="E176" s="79">
        <f>E177+E251</f>
        <v>1464513.8900000001</v>
      </c>
      <c r="F176" s="71">
        <f t="shared" si="1"/>
        <v>113.93744090159115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99128.250000000015</v>
      </c>
      <c r="E177" s="79">
        <f>E178+E197+E203+E219+E247+E248</f>
        <v>116892.35</v>
      </c>
      <c r="F177" s="71">
        <f t="shared" si="1"/>
        <v>117.9203203930262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99006.55</v>
      </c>
      <c r="E178" s="79">
        <f>SUM(E179:E181)+E185+E186+SUM(E194:E196)</f>
        <v>116114.63</v>
      </c>
      <c r="F178" s="71">
        <f t="shared" si="1"/>
        <v>117.27974563299095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87814.7</v>
      </c>
      <c r="E179" s="192">
        <v>104286.85</v>
      </c>
      <c r="F179" s="71">
        <f t="shared" si="1"/>
        <v>118.75785033713035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10596.88</v>
      </c>
      <c r="E180" s="192">
        <v>10755.09</v>
      </c>
      <c r="F180" s="71">
        <f t="shared" si="1"/>
        <v>101.49298661492818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126.52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126.52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322.45</v>
      </c>
      <c r="E194" s="192">
        <v>926.69</v>
      </c>
      <c r="F194" s="71">
        <f t="shared" si="1"/>
        <v>287.39029306869287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146</v>
      </c>
      <c r="E196" s="192">
        <v>146</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81.38</v>
      </c>
      <c r="E197" s="79">
        <f>SUM(E198:E202)</f>
        <v>479.25</v>
      </c>
      <c r="F197" s="71">
        <f t="shared" si="1"/>
        <v>588.9039075940035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81.38</v>
      </c>
      <c r="E199" s="192">
        <v>479.25</v>
      </c>
      <c r="F199" s="71">
        <f t="shared" ref="F199:F202" si="30">IF(D199&gt;0,IF(E199/D199&gt;=100,"&gt;&gt;100",E199/D199*100),"-")</f>
        <v>588.9039075940035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40.32</v>
      </c>
      <c r="E247" s="192">
        <v>298.47000000000003</v>
      </c>
      <c r="F247" s="71">
        <f>IF(D247&gt;0,IF(E247/D247&gt;=100,"&gt;&gt;100",E247/D247*100),"-")</f>
        <v>740.25297619047626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1186238.42</v>
      </c>
      <c r="E251" s="79">
        <f>+E252+E255-E264+E274+E291</f>
        <v>1347621.54</v>
      </c>
      <c r="F251" s="71">
        <f t="shared" si="1"/>
        <v>113.60461078304984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1133577.24</v>
      </c>
      <c r="E252" s="79">
        <f>E253-E254</f>
        <v>1307438.53</v>
      </c>
      <c r="F252" s="71">
        <f t="shared" si="1"/>
        <v>115.33740126963031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1133577.24</v>
      </c>
      <c r="E253" s="192">
        <v>1307438.53</v>
      </c>
      <c r="F253" s="71">
        <f t="shared" si="1"/>
        <v>115.33740126963031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49526.400000000001</v>
      </c>
      <c r="E255" s="79">
        <f>E256-E260</f>
        <v>-72081.05</v>
      </c>
      <c r="F255" s="71">
        <f t="shared" si="1"/>
        <v>-145.54066114234024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49526.400000000001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49526.400000000001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72081.05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72081.05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3134.78</v>
      </c>
      <c r="E274" s="79">
        <f>SUM(E275:E277)+SUM(E286:E290)</f>
        <v>112264.06</v>
      </c>
      <c r="F274" s="71">
        <f t="shared" si="1"/>
        <v>3581.2420648338957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109609.4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109609.4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2535.3200000000002</v>
      </c>
      <c r="E287" s="192">
        <v>1653.86</v>
      </c>
      <c r="F287" s="71">
        <f t="shared" si="39"/>
        <v>65.232791126958318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599.46</v>
      </c>
      <c r="E288" s="192">
        <v>1000.8</v>
      </c>
      <c r="F288" s="71">
        <f t="shared" si="39"/>
        <v>166.95025522970673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6960.85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6960.85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3134.78</v>
      </c>
      <c r="E302" s="192">
        <v>53548.46</v>
      </c>
      <c r="F302" s="71">
        <f t="shared" si="43"/>
        <v>1708.2047225004626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103150.53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156698.99</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40.32</v>
      </c>
      <c r="E308" s="192">
        <v>376.37</v>
      </c>
      <c r="F308" s="71">
        <f t="shared" si="43"/>
        <v>933.45734126984132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2103.25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44434.93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4469.7700000000004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99006.55</v>
      </c>
      <c r="E337" s="192">
        <v>111644.86</v>
      </c>
      <c r="F337" s="71">
        <f t="shared" si="43"/>
        <v>112.76512513566021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479.25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81.38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146</v>
      </c>
      <c r="E344" s="192">
        <v>146</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40.32</v>
      </c>
      <c r="E380" s="192">
        <v>298.47000000000003</v>
      </c>
      <c r="F380" s="71">
        <f t="shared" si="44"/>
        <v>740.25297619047626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6960.85</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1462264.96</v>
      </c>
      <c r="E114" s="60">
        <f t="shared" si="22"/>
        <v>1885526.77</v>
      </c>
      <c r="F114" s="45">
        <f t="shared" si="1"/>
        <v>128.94563034595316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1212675.7</v>
      </c>
      <c r="E115" s="60">
        <f t="shared" si="23"/>
        <v>1515089.06</v>
      </c>
      <c r="F115" s="45">
        <f t="shared" si="1"/>
        <v>124.93769438935736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1212675.7</v>
      </c>
      <c r="E117" s="194">
        <v>1515089.06</v>
      </c>
      <c r="F117" s="45">
        <f t="shared" si="1"/>
        <v>124.93769438935736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249589.26</v>
      </c>
      <c r="E126" s="194">
        <v>370437.71</v>
      </c>
      <c r="F126" s="45">
        <f t="shared" si="1"/>
        <v>148.41893036583386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1462264.96</v>
      </c>
      <c r="E141" s="81">
        <f t="shared" si="28"/>
        <v>1885526.77</v>
      </c>
      <c r="F141" s="61">
        <f t="shared" si="1"/>
        <v>128.94563034595316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33" sqref="G3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1547.42</v>
      </c>
      <c r="E5" s="82">
        <f t="shared" si="0"/>
        <v>89416.48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89416.48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89416.48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89416.48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1547.42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1547.42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1547.42</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8" zoomScaleNormal="100" workbookViewId="0">
      <selection activeCell="I100" sqref="I10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99128.25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1797899.7700000003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2967.39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1532496.6900000002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1207387.27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291252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462.33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33038.53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356.56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261242.85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1192.8399999999999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1780135.6700000002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2967.39</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1515428.9300000002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1190915.1200000001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291093.78999999998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588.85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32434.29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396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0.88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260844.98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894.37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116892.35000000009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5247.49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4469.7699999999995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3397.08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2564.75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170.94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468.14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193.25</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926.68999999999994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607.5</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235.78</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83.41</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146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146</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479.25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353.43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125.82</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298.47000000000003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111644.86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298.47000000000003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111346.39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8883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Vučković</cp:lastModifiedBy>
  <cp:lastPrinted>2026-02-05T07:59:50Z</cp:lastPrinted>
  <dcterms:created xsi:type="dcterms:W3CDTF">2022-04-01T05:14:30Z</dcterms:created>
  <dcterms:modified xsi:type="dcterms:W3CDTF">2026-02-05T08:00:15Z</dcterms:modified>
</cp:coreProperties>
</file>